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mc:AlternateContent xmlns:mc="http://schemas.openxmlformats.org/markup-compatibility/2006">
    <mc:Choice Requires="x15">
      <x15ac:absPath xmlns:x15ac="http://schemas.microsoft.com/office/spreadsheetml/2010/11/ac" url="C:\Users\MARIO MAYA\Mi unidad (boletingeologico@gmail.com)\Boletin Geologico\1 Revista\2_BolGeol_Manuscritos\2024_51_BolGeol_Aceptados\2023_716_Sanchez_Sismos_animales\16_Galeradas\"/>
    </mc:Choice>
  </mc:AlternateContent>
  <xr:revisionPtr revIDLastSave="0" documentId="13_ncr:1_{88C730DE-84A2-4EF5-8A66-ECF645321CC4}" xr6:coauthVersionLast="47" xr6:coauthVersionMax="47" xr10:uidLastSave="{00000000-0000-0000-0000-000000000000}"/>
  <bookViews>
    <workbookView xWindow="22935" yWindow="-4275" windowWidth="18780" windowHeight="10455" tabRatio="500" xr2:uid="{00000000-000D-0000-FFFF-FFFF00000000}"/>
  </bookViews>
  <sheets>
    <sheet name="Citation" sheetId="5" r:id="rId1"/>
    <sheet name="AAB Reports" sheetId="1" r:id="rId2"/>
    <sheet name="Taxonomical classification" sheetId="2" r:id="rId3"/>
    <sheet name="Timing of AAB reactions" sheetId="3" r:id="rId4"/>
    <sheet name="Data for timelines of AAB" sheetId="4" r:id="rId5"/>
  </sheets>
  <externalReferences>
    <externalReference r:id="rId6"/>
  </externalReferences>
  <definedNames>
    <definedName name="_xlnm._FilterDatabase" localSheetId="1" hidden="1">'AAB Reports'!$A$4:$AI$142</definedName>
    <definedName name="_Hlk170370260" localSheetId="0">Citation!$A$2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3" l="1"/>
  <c r="D11" i="3"/>
  <c r="D10" i="3"/>
  <c r="D9" i="3"/>
  <c r="D8" i="3"/>
  <c r="D7" i="3"/>
  <c r="D6" i="3"/>
  <c r="D5" i="3"/>
  <c r="D4" i="3"/>
  <c r="D3" i="3"/>
  <c r="AE50" i="2" l="1"/>
  <c r="AC50" i="2"/>
  <c r="AA50" i="2"/>
  <c r="Y50" i="2"/>
  <c r="AE49" i="2"/>
  <c r="AC49" i="2"/>
  <c r="AA49" i="2"/>
  <c r="Y49" i="2"/>
  <c r="AE48" i="2"/>
  <c r="AC48" i="2"/>
  <c r="AA48" i="2"/>
  <c r="Y48" i="2"/>
  <c r="W48" i="2"/>
  <c r="AE47" i="2"/>
  <c r="AC47" i="2"/>
  <c r="AA47" i="2"/>
  <c r="Y47" i="2"/>
  <c r="W47" i="2"/>
  <c r="U47" i="2"/>
  <c r="AE46" i="2"/>
  <c r="AC46" i="2"/>
  <c r="AA46" i="2"/>
  <c r="Y46" i="2"/>
  <c r="W46" i="2"/>
  <c r="U46" i="2"/>
  <c r="AE45" i="2"/>
  <c r="AC45" i="2"/>
  <c r="AA45" i="2"/>
  <c r="Y45" i="2"/>
  <c r="W45" i="2"/>
  <c r="U45" i="2"/>
  <c r="R40" i="2"/>
  <c r="R39" i="2"/>
  <c r="R38" i="2"/>
  <c r="Y17" i="2" s="1"/>
  <c r="R37" i="2"/>
  <c r="R36" i="2"/>
  <c r="AA18" i="2" s="1"/>
  <c r="R35" i="2"/>
  <c r="R34" i="2"/>
  <c r="R33" i="2"/>
  <c r="R32" i="2"/>
  <c r="AC19" i="2" s="1"/>
  <c r="R31" i="2"/>
  <c r="R30" i="2"/>
  <c r="AA20" i="2" s="1"/>
  <c r="R29" i="2"/>
  <c r="R28" i="2"/>
  <c r="R27" i="2"/>
  <c r="R26" i="2"/>
  <c r="Y13" i="2" s="1"/>
  <c r="R25" i="2"/>
  <c r="R24" i="2"/>
  <c r="AC12" i="2" s="1"/>
  <c r="R23" i="2"/>
  <c r="R22" i="2"/>
  <c r="AC8" i="2" s="1"/>
  <c r="R21" i="2"/>
  <c r="R20" i="2"/>
  <c r="E20" i="2"/>
  <c r="R19" i="2"/>
  <c r="E19" i="2"/>
  <c r="R18" i="2"/>
  <c r="E18" i="2"/>
  <c r="AE17" i="2"/>
  <c r="AC17" i="2"/>
  <c r="AA17" i="2"/>
  <c r="R17" i="2"/>
  <c r="E17" i="2"/>
  <c r="AE16" i="2"/>
  <c r="AC16" i="2"/>
  <c r="R16" i="2"/>
  <c r="AA21" i="2" s="1"/>
  <c r="E16" i="2"/>
  <c r="AE15" i="2"/>
  <c r="AC15" i="2"/>
  <c r="AA15" i="2"/>
  <c r="R15" i="2"/>
  <c r="AA4" i="2" s="1"/>
  <c r="E15" i="2"/>
  <c r="AA14" i="2"/>
  <c r="Y14" i="2"/>
  <c r="R14" i="2"/>
  <c r="E14" i="2"/>
  <c r="R13" i="2"/>
  <c r="E13" i="2"/>
  <c r="AE12" i="2"/>
  <c r="AA12" i="2"/>
  <c r="R12" i="2"/>
  <c r="AC9" i="2" s="1"/>
  <c r="E12" i="2"/>
  <c r="Y11" i="2"/>
  <c r="R11" i="2"/>
  <c r="E11" i="2"/>
  <c r="AA10" i="2"/>
  <c r="R10" i="2"/>
  <c r="AC14" i="2" s="1"/>
  <c r="E10" i="2"/>
  <c r="AA9" i="2"/>
  <c r="R9" i="2"/>
  <c r="E9" i="2"/>
  <c r="AE8" i="2"/>
  <c r="R8" i="2"/>
  <c r="AC13" i="2" s="1"/>
  <c r="E8" i="2"/>
  <c r="AC7" i="2"/>
  <c r="R7" i="2"/>
  <c r="AC11" i="2" s="1"/>
  <c r="E7" i="2"/>
  <c r="R6" i="2"/>
  <c r="E6" i="2"/>
  <c r="Y5" i="2"/>
  <c r="R5" i="2"/>
  <c r="E5" i="2"/>
  <c r="AE4" i="2"/>
  <c r="AC4" i="2"/>
  <c r="R4" i="2"/>
  <c r="Y15" i="2" s="1"/>
  <c r="E4" i="2"/>
  <c r="AE6" i="2" l="1"/>
  <c r="AE19" i="2"/>
  <c r="AA6" i="2"/>
  <c r="AC10" i="2"/>
  <c r="AC5" i="2"/>
  <c r="Y4" i="2"/>
  <c r="Y6" i="2"/>
  <c r="AA8" i="2"/>
  <c r="U4" i="2"/>
  <c r="W6" i="2"/>
  <c r="W8" i="2"/>
  <c r="AE9" i="2"/>
  <c r="AE10" i="2"/>
  <c r="AE11" i="2"/>
  <c r="AE7" i="2"/>
  <c r="Y9" i="2"/>
  <c r="AE13" i="2"/>
  <c r="U5" i="2"/>
  <c r="Y7" i="2"/>
  <c r="AE5" i="2"/>
  <c r="AA11" i="2"/>
  <c r="AA13" i="2"/>
  <c r="AA19" i="2"/>
  <c r="AE14" i="2"/>
  <c r="AA16" i="2"/>
  <c r="AC18" i="2"/>
  <c r="W4" i="2"/>
  <c r="W5" i="2"/>
  <c r="AA5" i="2"/>
  <c r="AC6" i="2"/>
  <c r="W7" i="2"/>
  <c r="AA7" i="2"/>
  <c r="Y8" i="2"/>
  <c r="Y10" i="2"/>
  <c r="Y12" i="2"/>
  <c r="Y16" i="2"/>
  <c r="AE18" i="2"/>
  <c r="AC23" i="2" l="1"/>
  <c r="AE23" i="2"/>
  <c r="U23" i="2"/>
  <c r="Y23" i="2"/>
  <c r="AA23" i="2"/>
  <c r="W23" i="2"/>
</calcChain>
</file>

<file path=xl/sharedStrings.xml><?xml version="1.0" encoding="utf-8"?>
<sst xmlns="http://schemas.openxmlformats.org/spreadsheetml/2006/main" count="3832" uniqueCount="857">
  <si>
    <t>X (UTM)</t>
  </si>
  <si>
    <t>Y (UTM)</t>
  </si>
  <si>
    <t>Ramírez (1975)</t>
  </si>
  <si>
    <t>Triple</t>
  </si>
  <si>
    <t>EMS-98</t>
  </si>
  <si>
    <t>Quetame (Cundinamarca).</t>
  </si>
  <si>
    <t>03-02-1610</t>
  </si>
  <si>
    <t>18-10-1743</t>
  </si>
  <si>
    <t>30-06-1820</t>
  </si>
  <si>
    <t>16-11-1827</t>
  </si>
  <si>
    <t>18-05-1875</t>
  </si>
  <si>
    <t>07-09-1882</t>
  </si>
  <si>
    <t>01-12-1903</t>
  </si>
  <si>
    <t>31-01-1906</t>
  </si>
  <si>
    <t>14-12-1923</t>
  </si>
  <si>
    <t>07-06-1925</t>
  </si>
  <si>
    <t>14-07-1947</t>
  </si>
  <si>
    <t>08-07-1950</t>
  </si>
  <si>
    <t>14-02-1952</t>
  </si>
  <si>
    <t>21-04-1957</t>
  </si>
  <si>
    <t>09-02-1967</t>
  </si>
  <si>
    <t>26-09-1970</t>
  </si>
  <si>
    <t>17-04-1974</t>
  </si>
  <si>
    <t>12-12-1979</t>
  </si>
  <si>
    <t>17-10-1981</t>
  </si>
  <si>
    <t>31-03-1983</t>
  </si>
  <si>
    <t>19-03-1988</t>
  </si>
  <si>
    <t>18-10-1992</t>
  </si>
  <si>
    <t>19-01-1995</t>
  </si>
  <si>
    <t>24-05-2008</t>
  </si>
  <si>
    <t>09-02-2013</t>
  </si>
  <si>
    <t>20-10-2014</t>
  </si>
  <si>
    <t>30-10-2016</t>
  </si>
  <si>
    <t>Date (DD-MM-YYYY)</t>
  </si>
  <si>
    <t>Local Time (hh:mm)</t>
  </si>
  <si>
    <t>Intensity Scale</t>
  </si>
  <si>
    <t>Reference for Intensity</t>
  </si>
  <si>
    <t>Lon.</t>
  </si>
  <si>
    <t>Lat.</t>
  </si>
  <si>
    <t>Epicentral area</t>
  </si>
  <si>
    <t>Between La Grita and Tovar, Valle de Bailadores, Táchira State (Venezuela), approximately 100 km NE of Cúcuta (Colombia).</t>
  </si>
  <si>
    <t>Reports</t>
  </si>
  <si>
    <t>Coseismic</t>
  </si>
  <si>
    <t>Popayán (Cauca).</t>
  </si>
  <si>
    <t>Coseismic?</t>
  </si>
  <si>
    <t>Localities of AAB reports</t>
  </si>
  <si>
    <t>Timing classification of reports</t>
  </si>
  <si>
    <t>Magnitude</t>
  </si>
  <si>
    <t>Fómeque (Cundinamarca).</t>
  </si>
  <si>
    <t>Cauca (State of Cauca, no especific locality).</t>
  </si>
  <si>
    <t>Altamira (Huila).</t>
  </si>
  <si>
    <t>Cúcuta (Norte de Santander).</t>
  </si>
  <si>
    <t>Frontino (Antioquia).</t>
  </si>
  <si>
    <t>Esmeraldas (Esmeraldas Province, Ecuador).</t>
  </si>
  <si>
    <t>Cumbal (Nariño).</t>
  </si>
  <si>
    <t>Tuluá (Valle del Cauca).</t>
  </si>
  <si>
    <t>Pasto (Nariño).</t>
  </si>
  <si>
    <t>Arboledas (Norte de Santander).</t>
  </si>
  <si>
    <t>Mutatá (Antioquia).</t>
  </si>
  <si>
    <t>Málaga (Santander).</t>
  </si>
  <si>
    <t>Colombia (Huila).</t>
  </si>
  <si>
    <t>Guaca (Santander).</t>
  </si>
  <si>
    <t>Tumaco (Nariño).</t>
  </si>
  <si>
    <t>El Calvario (Meta).</t>
  </si>
  <si>
    <t>Murindó (Antioquia).</t>
  </si>
  <si>
    <t>Tauramena (Casanare).</t>
  </si>
  <si>
    <t>Guaitarilla (Nariño).</t>
  </si>
  <si>
    <t>Chiles, Cumbal (Nariño).</t>
  </si>
  <si>
    <t>Ramírez (1975).</t>
  </si>
  <si>
    <t>Sarabia &amp; Cifuentes (2013).</t>
  </si>
  <si>
    <t>Sarabia et al. (2014).</t>
  </si>
  <si>
    <t>Maximum Intensity (most recent value in the literature)</t>
  </si>
  <si>
    <t>Colón (Colón, Panamá).</t>
  </si>
  <si>
    <t>Servicio Geológico Colombiano</t>
  </si>
  <si>
    <t>17-06-1826</t>
  </si>
  <si>
    <t>Úmbita (Boyacá)</t>
  </si>
  <si>
    <t>31-08-1917</t>
  </si>
  <si>
    <t>Villavicencio (Meta).</t>
  </si>
  <si>
    <t>22-12-1923</t>
  </si>
  <si>
    <t>Medina (Cundinamarca).</t>
  </si>
  <si>
    <t>18-02-1962</t>
  </si>
  <si>
    <t>Maceo (Antioquia).</t>
  </si>
  <si>
    <t>30-07-1962</t>
  </si>
  <si>
    <t>Eje Cafetero (western Colombia)</t>
  </si>
  <si>
    <t>11-07-1976</t>
  </si>
  <si>
    <t>Darién (Darién, Panamá).</t>
  </si>
  <si>
    <t>Cifuentes &amp; Sarabia (2008).</t>
  </si>
  <si>
    <t>15-11-2004</t>
  </si>
  <si>
    <t>Depth (km)</t>
  </si>
  <si>
    <t>Ramírez (1975); Sarabia et al. (2006b).</t>
  </si>
  <si>
    <t>Sarabia &amp; Cifuentes (2007d).</t>
  </si>
  <si>
    <t>Sarabia &amp; Cifuentes (2009d).</t>
  </si>
  <si>
    <t>Sarabia &amp; Cifuentes (2009a).</t>
  </si>
  <si>
    <t>Sarabia &amp; Cifuentes (2010b).</t>
  </si>
  <si>
    <t>Unknown date, presumed early 1940, see Discussion section.</t>
  </si>
  <si>
    <t>Ramírez (1975); Cifuentes &amp; Sarabia (2007b).</t>
  </si>
  <si>
    <t>Sarabia &amp; Cifuentes (2010c).</t>
  </si>
  <si>
    <t>INGEOMINAS-Universidad del Valle (2004); Salcedo &amp; Alvarado (2007); Cifuentes &amp; Sarabia (2010c).</t>
  </si>
  <si>
    <t>Cifuentes &amp; Sarabia (2009c).</t>
  </si>
  <si>
    <t>Cifuentes &amp; Sarabia (2009e), Mosquera-Machado et al. (2009).</t>
  </si>
  <si>
    <t>Notes</t>
  </si>
  <si>
    <t>Postseismic</t>
  </si>
  <si>
    <t>Postseismic?</t>
  </si>
  <si>
    <t>Epicenter</t>
  </si>
  <si>
    <t>Locality of report</t>
  </si>
  <si>
    <t xml:space="preserve">Report 2: unknown locality near Magdalena River. </t>
  </si>
  <si>
    <t>Report 4: Cantón de Timaná, Neiva (Huila).</t>
  </si>
  <si>
    <t>Report 5: Popayán (Cauca).</t>
  </si>
  <si>
    <t>UTM Zone</t>
  </si>
  <si>
    <t>18N</t>
  </si>
  <si>
    <t>Report 2: “Large numbers of fish died in the Magdalena river, whose waters became muddy and fetid after the earthquake...”</t>
  </si>
  <si>
    <t>Report 3: “…Even the hens of the pen lay with their wings open like grasping the ground”.</t>
  </si>
  <si>
    <t>Report 4: “Great quantities of gases issued from some of the ground cracks that asphixiated mice and snakes".</t>
  </si>
  <si>
    <t>Report 5: "In Cauca river, on the city of Popayán, there was a strong rise in the water [flood?] whose waters where dyed with [a] black color, and brought fish of [large] size [magnitude], being unknown before, and no river around [in the region] had none of those species,..."</t>
  </si>
  <si>
    <t>Report 1: Most likely Cúcuta (Norte de Santander).</t>
  </si>
  <si>
    <t>Report 3 (days before the earthquake?): “Great unrest had been observed on birds, dogs, cats, horses, etc.”.</t>
  </si>
  <si>
    <t>Report 4: "I soon witnessed the appearance of a saddled up horse, in disquieting race, not daring to exit through any of the corners, and which I had seen hours before with its rider, whom soon came and apologized to me for the attitude of his beast...".</t>
  </si>
  <si>
    <t>Report 5: "General D. Díaz, whom had been a victim of the Cumaná earthquake, could observe that birds did not alight, and such observation led him to infer that an earthquake or strong temblors were imminent".</t>
  </si>
  <si>
    <t>Report 1: "A mule lost its equilibrium and fell in the Pamplonita river".</t>
  </si>
  <si>
    <t>17P</t>
  </si>
  <si>
    <t xml:space="preserve">Report 2: Frontino (Antioquia)? </t>
  </si>
  <si>
    <t>Report 1: Frontino (Antioquia).</t>
  </si>
  <si>
    <t>Report 2:  "Another curious case happened to my father´s old mule. The pasture in which the mule lived was completely destroyed by the landslides. Three days after the storm, when the workers could reach the place; they heard the mule braying, and saw it standing on top of a large boulder, which was difficult to climb even for humans. It is said that the mule could do this because of its horseshoes, and the fact that the boulder was coarse granite. The mule was the lone survivor among more than a hundred animals and waited there for three days to be rescued. Several years after that, the mule repeated the feat every time a storm, no matter if it was a small one, approached".</t>
  </si>
  <si>
    <t xml:space="preserve">Report 2: Guapi (Cauca). </t>
  </si>
  <si>
    <t xml:space="preserve">Report 3: Buenaventura (Valle del Cauca). </t>
  </si>
  <si>
    <t xml:space="preserve">Report 4: Timbiquí (Cauca). </t>
  </si>
  <si>
    <t xml:space="preserve">Report 5: Several populated centers within earthquake rupture zone, from Esmeraldas (Ecuador) to Tumaco (Colombia). </t>
  </si>
  <si>
    <t>Report 6: Barbacoas (Nariño).</t>
  </si>
  <si>
    <t xml:space="preserve">Report 7: Tumaco (Nariño). </t>
  </si>
  <si>
    <t>Report 1: La Florida, Tumaco (Nariño).</t>
  </si>
  <si>
    <t>17N</t>
  </si>
  <si>
    <t>Report 3: "At sea, especially, such a great commotion has been felt that vast numbers of fish have died".</t>
  </si>
  <si>
    <t xml:space="preserve">Report 4: "Surface of the sea literally white with dead birds and fish". </t>
  </si>
  <si>
    <t>Report 5: "Millions of dead fish in all directions".</t>
  </si>
  <si>
    <t>Report 6: "Thousands of dead fish have surfaced at sea and in the rivers".</t>
  </si>
  <si>
    <t>Report 7: "…beaches covered by thousands of seashells and dead fish".</t>
  </si>
  <si>
    <t>Report 1: "In the night hours that preceded the 31st, the great restlessness in the cattle of La Florida was noticeable; they pawned the ground and bellowed so noisily that kept awake the neighboring inhabitants; and in town the dogs´ howls were somewhat irregular; the unique jumpiness of the pigs, which spent the night scare after scare, was noticed".</t>
  </si>
  <si>
    <t>Report 2: "Cattle and other farm animals came into town, mingling among the people in the square".</t>
  </si>
  <si>
    <t>Report 2: Cáqueza and Ubaque (Cundinamarca).</t>
  </si>
  <si>
    <t>Report 2: "...In the areas surrounding this town [Cáqueza] as well as Ubaque, the number of birds, hens, chickens, and rock doves, lying dead on the pastures adds up to an extraordinary number".</t>
  </si>
  <si>
    <t xml:space="preserve">Report 1: "... just as the earthquake began, there was an explosion, so loud, that it stunned the cows that were grazing in those places, [the] explosion was comparable to a cannon shot". </t>
  </si>
  <si>
    <t>Report 2: "...cattle (cows and bulls) approaching the town mooed and bellowed; dogs howled sorrowfully".</t>
  </si>
  <si>
    <t>Report 3:  Pueblo Viejo, Cumbal (Nariño).</t>
  </si>
  <si>
    <t xml:space="preserve">Report 1: Pueblo Viejo, Cumbal (Nariño). </t>
  </si>
  <si>
    <t>Report 2:  Pueblo Viejo, Cumbal (Nariño).</t>
  </si>
  <si>
    <t>Report 2: "Dogs would not stop howling and the little sheep bent their [little] forelegs, as if praying..."</t>
  </si>
  <si>
    <t>Report 1: "Since that time [since the afternoon of december 13th], until dawn; guinea pigs squealed, hens clucked, and dogs howled".</t>
  </si>
  <si>
    <t>Report 2: Cali (Valle del Cauca).</t>
  </si>
  <si>
    <t>Report 3: Cali (Valle del Cauca).</t>
  </si>
  <si>
    <t>Report 1: Roldanillo (Valle del Cauca).</t>
  </si>
  <si>
    <t xml:space="preserve">Report 2: "The howling from dogs was poignant". </t>
  </si>
  <si>
    <t>Report 3: "The cattle, that had been readied for slaughter, fled terrified".</t>
  </si>
  <si>
    <t>Report 1: "General alarm...with the barking of dogs and the flight of birds".</t>
  </si>
  <si>
    <t>According to Mojica et al. (2012): "The first specimens of the now extinct "Pez graso" or "Runcho" (Rhizosomichthys totae, Miles 1942), were collected in early 1940 on the beaches of Tota Lake (Boyacá) after a seismic event. Presumably the earthquake or some other earthquake-derived effect caused the massive mortality of thousands of individuals of the species that were left floating on the surface of the water. The catch of these fish is very unusual. It is possible that mortalities were related to oxigen depletion of deep-water layers, such as those ocurring occasionally in deep lakes of Africa".</t>
  </si>
  <si>
    <t>Report 2: Chachagüí (Nariño).</t>
  </si>
  <si>
    <t>Report 1: Pasto (Nariño).</t>
  </si>
  <si>
    <t xml:space="preserve">Report 2: Cucutilla (Norte de Santander). </t>
  </si>
  <si>
    <t>Report 3: Cúcuta (Norte de Santander).</t>
  </si>
  <si>
    <t>Report 4: Cucutilla (Norte de Santander)?</t>
  </si>
  <si>
    <t>Report 1: Arboledas (Norte de Santander).</t>
  </si>
  <si>
    <t>Report 2: “A witness stated that, during three minutes, mules laid with their front legs bent, to be able to support themselves”.</t>
  </si>
  <si>
    <t>Report 3: "Birds showed signs of unrest. Dogs ran frenzied. Several parrots came down from their stands, as if looking for protection among the locals".</t>
  </si>
  <si>
    <t>Report 4: “The cattle [which was in the upper part], comforted us with their mooing, and they kneeled kissing the ground”.</t>
  </si>
  <si>
    <t>Report 1: “…Animals (birds and dogs) showed signs of unrest”.</t>
  </si>
  <si>
    <t>Report 2: Paraguaipoa (Zulia, Venezuela).</t>
  </si>
  <si>
    <t>Report 2: "This guajira capital was shaken yesterday by a violent earth temblor that lasted several seconds. The roosters made a...rage. And in some nearby hamlets, the cattle broke out of their corrals, being necessary to adopt quick measures to keep them from escaping".</t>
  </si>
  <si>
    <t>Report 1: "...the animals...ran desperately in diferent directions and some others kneeled...".</t>
  </si>
  <si>
    <t>Report 1: Málaga (Santander).</t>
  </si>
  <si>
    <t>19P</t>
  </si>
  <si>
    <t>Report 2: El Carmen neighborhood, Cali (Valle del Cauca).</t>
  </si>
  <si>
    <t>Report 1: El Cairo (Valle del Cauca).</t>
  </si>
  <si>
    <t>327171.98</t>
  </si>
  <si>
    <t>494443.62</t>
  </si>
  <si>
    <t>Report 2: "The cows kneeled down and mooed".</t>
  </si>
  <si>
    <t>Ciudad Mutis (Bahía Solano, Chocó).</t>
  </si>
  <si>
    <t>Report 1: Guaca (Santander).</t>
  </si>
  <si>
    <t>Report 2: Cepitá (Santander).</t>
  </si>
  <si>
    <t>Report 2: "Scared animals such as goats, cows, and pigs, ran, bleated, mooed, and snorted"</t>
  </si>
  <si>
    <t>Report 1: "Animals such as bulls, steers, dogs, and cows, became restless and wanted out of their corrals".</t>
  </si>
  <si>
    <t>Report 1: San Juán de la Costa (Nariño).</t>
  </si>
  <si>
    <t>Report 2: San Juán de la Costa (Nariño).</t>
  </si>
  <si>
    <t>Report 3: Playa Bazán (El Charco, Nariño).</t>
  </si>
  <si>
    <t>Report 2: "From the air it was possible to observe that, near this town, various marine birds were feeding from lots of dead fish at sea".</t>
  </si>
  <si>
    <t>Report 3: "In the days following the earthquake it was impressive to see the amount of dead fish on the beach, so many, that the beaches appeared white and shiny, and lots of bad odors generated from the decomposing fish".</t>
  </si>
  <si>
    <t xml:space="preserve">Report 1: "The second wave brought thousands of fish of diverse kinds and sizes, it is not clear wether this was caused by a sea explosion or by the water being entirely muddy and black". </t>
  </si>
  <si>
    <t>Report 2: Santa Ana del Táchira (Táchira, Venezuela).</t>
  </si>
  <si>
    <t>Report 1: San Pedro del Río (Táchira, Venezuela).</t>
  </si>
  <si>
    <t>800645.93</t>
  </si>
  <si>
    <t>Report 2: "Animals were quite restless during and after the earthquake. Before the earthquake, nobody noticed any sign to foretell the earthquake".</t>
  </si>
  <si>
    <t>Report 1: "Geese, roosters, hens, and other animals made lots of noises (behaved raucously) during and after the event".</t>
  </si>
  <si>
    <t>Report 1: Popayán (Cauca).</t>
  </si>
  <si>
    <t>Report 2: Popayán (Cauca).</t>
  </si>
  <si>
    <t>Report 2: "In the zone close to the epicenter (Escuela de Suboficiales) the earthquake was felt as the explosion produced by a grenade nearby. Men and animals were thrown to the ground".</t>
  </si>
  <si>
    <t xml:space="preserve">Report 1: "The Popayán earthquake happened suddenly, without warning. There were neither foreshocks nor other precursory phenomena, other than the barking of dogs (no specific details)". </t>
  </si>
  <si>
    <t>Report 2: San Francisco (Meta).</t>
  </si>
  <si>
    <t>Report 1: El Calvario (Meta).</t>
  </si>
  <si>
    <t>Report 2: Cajicá (Cundinamarca).</t>
  </si>
  <si>
    <t xml:space="preserve">Report 3: Cota (Cundinamarca). </t>
  </si>
  <si>
    <t>Report 4: Hispania (Antioquia).</t>
  </si>
  <si>
    <t>Report 5: Riosucio (Chocó).</t>
  </si>
  <si>
    <t>Report 6: San Pedro de Urabá (Antioquia).</t>
  </si>
  <si>
    <t>18P</t>
  </si>
  <si>
    <t>Report 2: "Dogs howled and were restless".</t>
  </si>
  <si>
    <t>Report 5: "There was mortality of fish and other minor especies like pigs, hens, and ducks".</t>
  </si>
  <si>
    <t xml:space="preserve">Related to the effects of the postseismic eruption of Cacahual mud volcano, which also caused seven human deaths and more than 20 wounded. </t>
  </si>
  <si>
    <t>Report 6: "The action of the fire killed plants, pastures, and domestic animals like pigs and horses".</t>
  </si>
  <si>
    <t>Report 1: "Strange behavior of animals".</t>
  </si>
  <si>
    <t>Report 1: Santa Teresa (San Luis de Gaceno, Boyacá).</t>
  </si>
  <si>
    <t>Report 2: Puerto Nuevo (Sabanalarga, Casanare).</t>
  </si>
  <si>
    <t>Related to aftershocks.</t>
  </si>
  <si>
    <t>Report 2: “It was a terrible scare. The ground moved and the house shifted sideways. I felt a strong vibration [translation of «rumbido»], looked up and saw how the mountains started to topple. I saw [heard] the cows were mooing and I believe many animals were trapped within the ground cracks”.</t>
  </si>
  <si>
    <t>Related to aftershock.</t>
  </si>
  <si>
    <t>Pizarro (Bajo Baudó, Chocó).</t>
  </si>
  <si>
    <t xml:space="preserve">Report 2: Quibdó (Chocó). </t>
  </si>
  <si>
    <t>Report 3: Jamundí (Valle del Cauca).</t>
  </si>
  <si>
    <t>Report 4: Calima (Valle del Cauca).</t>
  </si>
  <si>
    <t>Report 5: Istmina (Chocó).</t>
  </si>
  <si>
    <t>Report 6: Buga (Valle del Cauca).</t>
  </si>
  <si>
    <t>Report 7: El Tambo (Cauca).</t>
  </si>
  <si>
    <t>Report 8: Timbío (Cauca).</t>
  </si>
  <si>
    <t>Report 9: Timbiquí (Cauca).</t>
  </si>
  <si>
    <t>Report 10: Nóvita (Chocó).</t>
  </si>
  <si>
    <t>Report 11: Piendamó (Cauca).</t>
  </si>
  <si>
    <t>Report 12: Manizales (Caldas).</t>
  </si>
  <si>
    <t>Report 13: Certeguí (Chocó).</t>
  </si>
  <si>
    <t>Report 14: Pereira (Risaralda).</t>
  </si>
  <si>
    <t>Report 15: Puerto Tejada (Cauca).</t>
  </si>
  <si>
    <t>Report 16: Popayán (Cauca).</t>
  </si>
  <si>
    <t>Report 17: Santander de Quilichao (Cauca).</t>
  </si>
  <si>
    <t>Report 18: Marmato (Caldas).</t>
  </si>
  <si>
    <t>Report 19: Venadillo (Tolima).</t>
  </si>
  <si>
    <t>Report 20: Anserma (Caldas).</t>
  </si>
  <si>
    <t>Report 21: Belalcázar (Caldas).</t>
  </si>
  <si>
    <t>Report 22: Manzanares (Caldas).</t>
  </si>
  <si>
    <t>Report 23: Guapi (Cauca).</t>
  </si>
  <si>
    <t>Report 24: Unión Panamericana (Chocó).</t>
  </si>
  <si>
    <t>Report 1: Cali (Valle del Cauca).</t>
  </si>
  <si>
    <t>Report 1: "Some animals were frightened".</t>
  </si>
  <si>
    <t>Report 2: "Fright reaction in animals".</t>
  </si>
  <si>
    <t>Report 4: "Fright reaction in animals".</t>
  </si>
  <si>
    <t>Report 5:  "Frightened animals".</t>
  </si>
  <si>
    <t>Report 6: "Frightened animals".</t>
  </si>
  <si>
    <t>Report 7: "Fright reaction in animals".</t>
  </si>
  <si>
    <t>Report 8:  "Frightened animals".</t>
  </si>
  <si>
    <t>Report 9: "Frightened animals".</t>
  </si>
  <si>
    <t>Report 10: "Fright reaction in animals".</t>
  </si>
  <si>
    <t>Report 11: "Fright reaction in animals".</t>
  </si>
  <si>
    <t>Report 12: "Fright reaction in animals".</t>
  </si>
  <si>
    <t>Report 13: "Fright reaction in animals".</t>
  </si>
  <si>
    <t>Report 14: "Fright reaction in animals".</t>
  </si>
  <si>
    <t>Report 15: "Fright reaction in animals".</t>
  </si>
  <si>
    <t>Report 16: "Fright reaction in animals".</t>
  </si>
  <si>
    <t>Report 17: "Frightened animals".</t>
  </si>
  <si>
    <t>Report 18: "Frightened animals".</t>
  </si>
  <si>
    <t>Report 19: "Frightened animals".</t>
  </si>
  <si>
    <t>Report 22: "Frightened animals".</t>
  </si>
  <si>
    <t>Report 23: "Frightened animals".</t>
  </si>
  <si>
    <t>Report 24: "Fright reaction in animals".</t>
  </si>
  <si>
    <t>Report 2: El Calvario (Meta).</t>
  </si>
  <si>
    <t>Report 3: Fómeque (Cundinamarca).</t>
  </si>
  <si>
    <t>Report 4: San Juanito (Meta).</t>
  </si>
  <si>
    <t>Report 1: Quetame (Cundinamarca).</t>
  </si>
  <si>
    <t xml:space="preserve">Report 2: “People noticed the scared animals”. </t>
  </si>
  <si>
    <t>Report 3: “Some animals (cattle) were restless”.</t>
  </si>
  <si>
    <t>Report 1: “Many people noticed the frightened animals”.</t>
  </si>
  <si>
    <t xml:space="preserve">Report 2: La Cruz (Nariño). </t>
  </si>
  <si>
    <t>Report 3: Túquerres (Nariño).</t>
  </si>
  <si>
    <t xml:space="preserve">Report 1: Imués (Nariño).
</t>
  </si>
  <si>
    <t>Report 1: “Fright reaction in animals”.</t>
  </si>
  <si>
    <t>Report 2: “Fright reaction in animals”.</t>
  </si>
  <si>
    <t>Report 3: “Fright reaction in animals”.</t>
  </si>
  <si>
    <t>Report 2: Sibaté (Cundinamarca).</t>
  </si>
  <si>
    <t>Report 1: Alpujarra (Tolima).</t>
  </si>
  <si>
    <t>Report 2: “Animals were frightened”.</t>
  </si>
  <si>
    <t>Report 1: La Grita, Valle de Bailadores (Mérida, Venezuela).</t>
  </si>
  <si>
    <t>Report 2: La Grita, Valle de Bailadores (Mérida, Venezuela).</t>
  </si>
  <si>
    <t>Vawell (1974); Ramírez (1975).</t>
  </si>
  <si>
    <t>Willis (1857); Sarabia et al. (2006a).</t>
  </si>
  <si>
    <t>5 (ML)</t>
  </si>
  <si>
    <t>Ángel (1990).</t>
  </si>
  <si>
    <t>Report 1: "Great unrest of birds".</t>
  </si>
  <si>
    <t>Report 6: "The atmosphere seemed impregnated with a misterious vapor; it was as if something sinister wafted above things and beings: in a large birdcage that was in the garden, a multitude of birdies died during the night and some others agonized; those still alive fluttered as if scared, and their chirps were rather like unsettling screeches".</t>
  </si>
  <si>
    <t>Possibly related to foreshocks.</t>
  </si>
  <si>
    <t>García (1920).</t>
  </si>
  <si>
    <t>Report 1: Panamá City.</t>
  </si>
  <si>
    <t>Report 2: Colón-Panamá City.</t>
  </si>
  <si>
    <t>Nelson (1888); Sarabia &amp; Cifuentes &amp; (2007a).</t>
  </si>
  <si>
    <r>
      <t>5 (M</t>
    </r>
    <r>
      <rPr>
        <vertAlign val="subscript"/>
        <sz val="8"/>
        <color theme="1"/>
        <rFont val="Verdana"/>
        <family val="2"/>
      </rPr>
      <t>S</t>
    </r>
    <r>
      <rPr>
        <sz val="8"/>
        <color theme="1"/>
        <rFont val="Verdana"/>
        <family val="2"/>
      </rPr>
      <t>)</t>
    </r>
  </si>
  <si>
    <r>
      <t>5,2 (M</t>
    </r>
    <r>
      <rPr>
        <vertAlign val="subscript"/>
        <sz val="8"/>
        <color theme="1"/>
        <rFont val="Verdana"/>
        <family val="2"/>
      </rPr>
      <t>L</t>
    </r>
    <r>
      <rPr>
        <sz val="8"/>
        <color theme="1"/>
        <rFont val="Verdana"/>
        <family val="2"/>
      </rPr>
      <t>)</t>
    </r>
  </si>
  <si>
    <t>Report 1: "…the beasts [horses] in their stables pulled on the ropes to break free and neighed frightened; dogs gave pitiful howls; some poultry squawked frightened and flew leaving their roosts".</t>
  </si>
  <si>
    <t>Report 2: "… a mule fell and rolled over and over".</t>
  </si>
  <si>
    <t>Castillo (2009).</t>
  </si>
  <si>
    <r>
      <t xml:space="preserve">Report 3: "…before the facts there were several strange events on mother Earth, one of them was that animals such as </t>
    </r>
    <r>
      <rPr>
        <i/>
        <sz val="8"/>
        <color theme="1"/>
        <rFont val="Verdana"/>
        <family val="2"/>
      </rPr>
      <t>usu</t>
    </r>
    <r>
      <rPr>
        <sz val="8"/>
        <color theme="1"/>
        <rFont val="Verdana"/>
        <family val="2"/>
      </rPr>
      <t xml:space="preserve"> (agouti), </t>
    </r>
    <r>
      <rPr>
        <i/>
        <sz val="8"/>
        <color theme="1"/>
        <rFont val="Verdana"/>
        <family val="2"/>
      </rPr>
      <t>yannu</t>
    </r>
    <r>
      <rPr>
        <sz val="8"/>
        <color theme="1"/>
        <rFont val="Verdana"/>
        <family val="2"/>
      </rPr>
      <t xml:space="preserve"> and </t>
    </r>
    <r>
      <rPr>
        <i/>
        <sz val="8"/>
        <color theme="1"/>
        <rFont val="Verdana"/>
        <family val="2"/>
      </rPr>
      <t>uedar</t>
    </r>
    <r>
      <rPr>
        <sz val="8"/>
        <color theme="1"/>
        <rFont val="Verdana"/>
        <family val="2"/>
      </rPr>
      <t xml:space="preserve"> (peccary, skunk pig); </t>
    </r>
    <r>
      <rPr>
        <i/>
        <sz val="8"/>
        <color theme="1"/>
        <rFont val="Verdana"/>
        <family val="2"/>
      </rPr>
      <t>sulu</t>
    </r>
    <r>
      <rPr>
        <sz val="8"/>
        <color theme="1"/>
        <rFont val="Verdana"/>
        <family val="2"/>
      </rPr>
      <t xml:space="preserve"> (monkey); </t>
    </r>
    <r>
      <rPr>
        <i/>
        <sz val="8"/>
        <color theme="1"/>
        <rFont val="Verdana"/>
        <family val="2"/>
      </rPr>
      <t>goe</t>
    </r>
    <r>
      <rPr>
        <sz val="8"/>
        <color theme="1"/>
        <rFont val="Verdana"/>
        <family val="2"/>
      </rPr>
      <t xml:space="preserve"> (deer); in large groups, frightened, seeking refuge towards the cordillera. Likewise it was observed that some of them , like the </t>
    </r>
    <r>
      <rPr>
        <i/>
        <sz val="8"/>
        <color theme="1"/>
        <rFont val="Verdana"/>
        <family val="2"/>
      </rPr>
      <t>uedar</t>
    </r>
    <r>
      <rPr>
        <sz val="8"/>
        <color theme="1"/>
        <rFont val="Verdana"/>
        <family val="2"/>
      </rPr>
      <t xml:space="preserve"> and </t>
    </r>
    <r>
      <rPr>
        <i/>
        <sz val="8"/>
        <color theme="1"/>
        <rFont val="Verdana"/>
        <family val="2"/>
      </rPr>
      <t xml:space="preserve">yannu </t>
    </r>
    <r>
      <rPr>
        <sz val="8"/>
        <color theme="1"/>
        <rFont val="Verdana"/>
        <family val="2"/>
      </rPr>
      <t>(skunk pig) were diving into the sea, disoriented, not knowing where the mountain was".</t>
    </r>
  </si>
  <si>
    <t>Report 3: "A dog (female Doberman Pinscher) kneeled and howled with her muzzle pointing upwards, just like the wolves do".</t>
  </si>
  <si>
    <t>O. Montenegro, pers. Comm., (2021).</t>
  </si>
  <si>
    <t>Report 3: Musingá, Frontino (Antioquia).</t>
  </si>
  <si>
    <t>Uribe (1957); Arango &amp; Velásquez (1993); Cifuentes &amp; Sarabia (2009a).</t>
  </si>
  <si>
    <t>Tsunami-related. According to eyewiness R. Payán, who arrived at Buenaventura 1 hour after the earthquake, his boat almost capsized because the immense amount of dead fish covering the water surface.</t>
  </si>
  <si>
    <t>Sarabia &amp; Cifuentes (2010a), Relator-Diario de la Tarde (1925b).</t>
  </si>
  <si>
    <t>Tangua (Nariño).</t>
  </si>
  <si>
    <t>Report 1: "…some buzzards scared by the earthquake flew from the roof of buildings to safer places".</t>
  </si>
  <si>
    <t>Ramírez (1937).</t>
  </si>
  <si>
    <t>The report is stated in Ramírez (1937) as a "an important but curious fact" by the author.</t>
  </si>
  <si>
    <t>Túquerres (Nariño)</t>
  </si>
  <si>
    <t>La Chorrera, Túquerres (Nariño)</t>
  </si>
  <si>
    <t>Report 1: "Among the ruined houses there are those belonging to the Guerrero Family, the house of Mrs. E. Quiñonez, and the one of M. Quiñonez and J. Quiñonez, remaining in the latter a dog and a pigeon that flutters among the debris".</t>
  </si>
  <si>
    <t>El Derecho (1936a).</t>
  </si>
  <si>
    <t>Report 1: Piedrancha, Mallama (Nariño).</t>
  </si>
  <si>
    <t>Report 1: "The river threw over the banks putrid mud of an intolerable stench and the nearby cultivated fields were devastated. Likewise, large quantities of dead fish, which were perfectly black, were found on the river banks".</t>
  </si>
  <si>
    <t>The report refers to the Río Verde whose headwaters are on Azufral volcano.</t>
  </si>
  <si>
    <t>El Derecho (1936c).</t>
  </si>
  <si>
    <t>Report 5: "In the night of July 8th, 1950, after a gray and sad day, during which roosters crowed excessively and animals showed signs of unrest; at 9:45 pm, when people started to enjoy their rest; the ground shakes and a distant and deep noise was heard coming out from the Earth´s bowels. Hens fly out of their coops, cows moo and people run not knowing where to go seeking for protection".</t>
  </si>
  <si>
    <t>Related to mainshock. The report was extracted from an interview to Mr. Leandro Torres Ortega, who lived in a  rural location approximately 5.5 km from Cucutilla.</t>
  </si>
  <si>
    <t>Intermedio (1957); Sarabia &amp; Cifuentes (2009b).</t>
  </si>
  <si>
    <t>Report 1: "A woman who, at the time of the earthquake was passing through the town´s square, riding a spirited horse, was thrown to the ground by the frightened animal".</t>
  </si>
  <si>
    <t>El Espectador (1967c).</t>
  </si>
  <si>
    <t>Report 4: "A lady that wanted to get to safety in the courtyard of her residence, had to face the fury of her German Sheperd dog , the disoriented animal attacked her".</t>
  </si>
  <si>
    <t>According to a newspaper article, it was an impressive sight. All cattle in the large pastures of the savannah kneeled for a long time (several minutes). Reporters stated that it was possible that the ground motions made the animals lose their balance. The animals mooed and bellowed all the time during the earthquake.</t>
  </si>
  <si>
    <t>Report from eyewitness A. Montenegro, age seven, who felt the earthquake and observed the three-year-old familiy pet "Diana" behaving strangely just before the earthquake was felt and during the seismic shaking. The dog behaved abnormally while being in the courtyard of the family house, located in Puente Aranda locality, La Alquería neighborhood.</t>
  </si>
  <si>
    <t>Report 1: Medellín (Antioquia).</t>
  </si>
  <si>
    <t>Report 1: Ciudad Mutis (Bahía Solano, Chocó).</t>
  </si>
  <si>
    <t>Report 3: Cepitá (Santander).</t>
  </si>
  <si>
    <t>Report 3: "The panic is generalized by virtue of ground motions that are accompanied by a low growling noise that scares people and makes the cattle flee."</t>
  </si>
  <si>
    <t>Report 4: "Dogs howled and ran".</t>
  </si>
  <si>
    <t>Report 4: San Andrés (Santander).</t>
  </si>
  <si>
    <t>CEAPRIS (1981); Cifuentes &amp; Sarabia (2010b).</t>
  </si>
  <si>
    <t>Report 8: "The neighborhood´s dogs were restless and barked frequently".</t>
  </si>
  <si>
    <t>Report 7: "Strange behavior of animals (sparrows sang [chirped]).</t>
  </si>
  <si>
    <t>Report 9: "The dogs barked insistently".</t>
  </si>
  <si>
    <t>Report 10: "The house [familiy] dog was restless".</t>
  </si>
  <si>
    <t>Report 4: "Dogs, hens, and ducks reacted beforehand".</t>
  </si>
  <si>
    <t>Report 3: "I noticed a change in the animals before the earthquake started, they anticipated [the quake], the cow walked around the stake, she was quite restless".</t>
  </si>
  <si>
    <t>The account of the precursory AAB was reported by Mr. J. M. Fiquitiva (who worked for the office of the major in Cota), intensity questionnaire # 11643.</t>
  </si>
  <si>
    <t>Report 11: Málaga (Santander).</t>
  </si>
  <si>
    <t>Páez (Belalcázar, Cauca).</t>
  </si>
  <si>
    <t>Report 1: Mondomo (Santander de Quilichao, Cauca).</t>
  </si>
  <si>
    <t>Report 11: "Animals scared".</t>
  </si>
  <si>
    <t>Report 1: "Mr. E. Bastidas, despite of being a holiday, was in the vegetable patch pulling out the weeds that grow around the cassava plants. Suddenly he felt that the birds flew from the guama tree, causing a noise with their wings. It felt like an omen. He realized immediately that the Earth trembled".</t>
  </si>
  <si>
    <t>El Espectador (1994).</t>
  </si>
  <si>
    <t>Report 1: “An anxious jet-black dog ran tirelessly looking for its owner. Also, lots of cattle crossed the wire fences seeking protection".</t>
  </si>
  <si>
    <t>Boyacá 7 días (1995); Sarabia &amp; Cifuentes (2009c).</t>
  </si>
  <si>
    <t>Llano 7 días (1995).</t>
  </si>
  <si>
    <t>San Juan de Pasto (Naiño).</t>
  </si>
  <si>
    <t>Report 1: San Juan de Pasto (Nartiño).</t>
  </si>
  <si>
    <t>The report is from Mr. H. Paredes, an university student who filled out an intensity questionnaire and reported the apparently sudden arrival of the bird during, or immediatley following, the earthquake. What stands out about this report is that the intensity questionnaire does not include questions about animal behavior, the survey respondent, however, considered the event important enough. Intensity questionnaire 100680.</t>
  </si>
  <si>
    <t>Report 4: “Some animals were restless in the corral”.</t>
  </si>
  <si>
    <t>The report appears in an intensity questionnaire, signed by J. M. Aya on May 29th, 2008. Mr. Aya also reported that 1 s before the earthquake he heard a "buzzing from inside the Earth". The site of the report is La Candelaria, El Arriero farm.</t>
  </si>
  <si>
    <t>Report 5: San Juanito (Meta).</t>
  </si>
  <si>
    <t>The report appears in an intensity questionnaire, signed by C. Aya (undated). Mr. Aya also reported hearing noises, saying "the ground roared". The site of the report is La Candelaria, La Siberia farm.</t>
  </si>
  <si>
    <t>Report 5: "Oxen frightened".</t>
  </si>
  <si>
    <t>Report 7: San Francisco (Cundinamarca).</t>
  </si>
  <si>
    <t>Report 8: Acacías (Meta).</t>
  </si>
  <si>
    <t>Report 6: San Juanito (Meta).</t>
  </si>
  <si>
    <t>Report 6: "Chicks ran".</t>
  </si>
  <si>
    <t>Report 7: “Some animals became unsettled”.</t>
  </si>
  <si>
    <t>The report appears in an intensity questionnaire, signed by V. M. Matías on May 29th, 2008. The site of the report is La Candelaria locality.</t>
  </si>
  <si>
    <t>Report 9: Quetame (Cundinamarca).</t>
  </si>
  <si>
    <t>Report 8: “Some animals were restless”.</t>
  </si>
  <si>
    <t>Report 9: "The neighbor´s cow ended up in a differente corral".</t>
  </si>
  <si>
    <t>The report appears in an intensity questionnaire, signed by L. A. Torres on May 31st, 2008. The site of the report is Puente Quetame (Cundinamarca).</t>
  </si>
  <si>
    <t>Intensity Questionnaire # 4887.</t>
  </si>
  <si>
    <t>Report 10: El Calvario (Meta).</t>
  </si>
  <si>
    <t>Report 10: "The horses kneeled".</t>
  </si>
  <si>
    <t>The report appears in an intensity questionnaire, signed by J. A. Amaya on May 30th, 2008. The site of the report is El Calvario (Cundinamarca), San Pedro locality (unspecified farm). Mr. Amaya also stated hearing noises during the earthquake.</t>
  </si>
  <si>
    <t>Intensity Questionnaire # 18047.</t>
  </si>
  <si>
    <t>Report 1: “People noticed fright reaction in dogs, cows, and horses”.</t>
  </si>
  <si>
    <t>Report 2: "The dog went into the house"</t>
  </si>
  <si>
    <t>Report 1: Panan (Cumbal, Nariño).</t>
  </si>
  <si>
    <t>Report 2: Guachucal (Nariño).</t>
  </si>
  <si>
    <t>Report 3: Imués (Nariño).</t>
  </si>
  <si>
    <t>Report 3: "The howling of a dog was heard".</t>
  </si>
  <si>
    <t>The report appears in an intensity questionnaire, signed by M. Rodríguez on October 21st, 2014. The site of the report is Imués (Nariño), Santa Ana locality.</t>
  </si>
  <si>
    <t>Intensity Questionnaire # 18056.</t>
  </si>
  <si>
    <t>The report appears in an intensity questionnaire, signed by L. M. Oliva on October 23rd, 2014. The site of the report is Guachucal (Nariño), Los Rosales neighborhood.</t>
  </si>
  <si>
    <t>Los Santos (Santander).</t>
  </si>
  <si>
    <t>Report 1: Rionegro (Santander).</t>
  </si>
  <si>
    <t>The report appears in an intensity questionnaire, signed by E. Cequeda on March 12th, 2015. The site of the report is Rionegro (Santander), Galanes locality.</t>
  </si>
  <si>
    <t>Intensity Questionnaire # 11_2015100338.</t>
  </si>
  <si>
    <t>Report 1: "Animals (unspecified) ran".</t>
  </si>
  <si>
    <t>Report 3: Colombia (Huila).</t>
  </si>
  <si>
    <t>Report 3: "Before the earthquake, a noise coming from the roof was heard, like cats".</t>
  </si>
  <si>
    <t>The report appears in an intensity questionnaire, signed by L. M. Isaza on November 1st, 2016. The site of the report is Colombia (Huila), Santander neighborhood.</t>
  </si>
  <si>
    <t>Intensity questionnaire # 7_2016301046</t>
  </si>
  <si>
    <t>Report 4: Baraya (Tolima).</t>
  </si>
  <si>
    <t>Report 4: "Birds were frightened".</t>
  </si>
  <si>
    <t>The report appears in an intensity questionnaire, signed by M. N. Cruz on November 3rd, 2016. The site of the report is Baraya (Tolima), Pueblo Nuevo neighborhood.</t>
  </si>
  <si>
    <t>Intensity questionnaire # 6_2016301032</t>
  </si>
  <si>
    <t>Report 1: “Dogs barked”.</t>
  </si>
  <si>
    <t>The report appears in an intensity questionnaire, signed by F. Silva on November 3rd, 2016. The site of the report is Alpujarra (Tolima), La Arada locality.</t>
  </si>
  <si>
    <t>Barbosa et al. (2017); Intensity questionnaire # 13_2016301021.</t>
  </si>
  <si>
    <t>Report 5: "The cows kneeled"</t>
  </si>
  <si>
    <t>The report appears in an intensity questionnaire, signed by M. Urrea on November 4th, 2016. The site of the report is Baraya (Tolima), Pueblo Nuevo neighborhood.</t>
  </si>
  <si>
    <t>Intensity questionnaire # 13_2016301039</t>
  </si>
  <si>
    <t>This AAB is doubtful and it is likely a misinterpretation of the wording in the primary source, a document entitled "Noticias historiales de las conquistas de tierra firme en las Indias Occidentales" by Spanish Chronicler Fray Pedro Simón. The second part of said document was printed and published in Bogotá (Colombia) in 1892 and has been cited by many authors. It also includes footnotes from an anonymous source that place the date of the earthquake on february 5th,  1599.</t>
  </si>
  <si>
    <t>Report 3: Bogotá (Bogotá D.C.).</t>
  </si>
  <si>
    <t>Simón (1627); Ernst (1986); Cifuentes &amp; Sarabia (2006a).</t>
  </si>
  <si>
    <t>Sarabia et al. (2006b).</t>
  </si>
  <si>
    <t>Report 4: Cúcuta (Norte de Santander).</t>
  </si>
  <si>
    <t>Report 6: Cúcuta (Norte de Santander).</t>
  </si>
  <si>
    <t>Cifuentes &amp; Sarabia (2006a).</t>
  </si>
  <si>
    <t xml:space="preserve">Report 3: San Cristobal del Táchira, Venezuela. </t>
  </si>
  <si>
    <t>The report, originally printed by El Cronista newspaper on September 9th, 1882, is from an unidentified witness who was in Panamá City at the time of the earthquake.</t>
  </si>
  <si>
    <t>Uribe (1957).</t>
  </si>
  <si>
    <t>Report 3: "Moments before the earthquake, cattle, which have extraordinary sensititvity to underground motions, became greatly nervous and ran wandering about, in the end they abandoned the [Musingá] valley, knocking down the fences".</t>
  </si>
  <si>
    <t>Arango &amp; Velásquez (1993); Cifuentes &amp; Sarabia (2009a).</t>
  </si>
  <si>
    <t>Sarabia &amp; Cifuentes (2007b).</t>
  </si>
  <si>
    <t>Sarabia &amp; Cifuentes (2007b, c).</t>
  </si>
  <si>
    <t>The account was given by Mr. A. Cruz, a local who described some kind of coseismic mass wasting event.</t>
  </si>
  <si>
    <t>El Nuevo Tiempo (1917); Cifuentes &amp; Sarabia (2006b).</t>
  </si>
  <si>
    <t>Report 3: "...melancholic and prolonged howling from hundreds of dogs and the distressing bleating of cattle that, frightened, foreboded new and greater misfortunes".</t>
  </si>
  <si>
    <t>Estupiñan (2002); Sarabia &amp; Cifuentes (2007c).</t>
  </si>
  <si>
    <t>The account is from H. Narváez, a local from Cumbal.</t>
  </si>
  <si>
    <t>Rivera (1924); Sarabia &amp; Cifuentes (2007c).</t>
  </si>
  <si>
    <t>In reference to the account given by three horsemen on their way to Gachalá.</t>
  </si>
  <si>
    <t>Sarabia &amp; Cifuentes (2010a).</t>
  </si>
  <si>
    <t>Report 2: "...the chickens made so much noise just before the earthquake that the owners went outdoors to see what was happening to them".</t>
  </si>
  <si>
    <t>Report 1: "As a horrific detail it was observed that the canine population launched terrifying howls that broke out [into the night] making even more tragic the moment and the confusion. Dogs howled everywhere and their barking was like a desperate plea in the face of natural forces in collision”.</t>
  </si>
  <si>
    <t>Ramírez (1948).</t>
  </si>
  <si>
    <t>El Relator (1947); Cifuentes &amp; Sarabia (2007a)</t>
  </si>
  <si>
    <t>Albarracín (2003).</t>
  </si>
  <si>
    <t>Cifuentes &amp; Sarabia (2007b).</t>
  </si>
  <si>
    <t>Ramírez (1953); Cifuentes &amp; Sarabia (2007b).</t>
  </si>
  <si>
    <t>The account was provided by J. Leal, a man who was in Málaga at the time of the earthquake.</t>
  </si>
  <si>
    <t>El Universal (1957).</t>
  </si>
  <si>
    <t>The account was given by the Mayor of Amalfi municipality.</t>
  </si>
  <si>
    <t>El Colombiano (1962); Cifuentes &amp; Sarabia (2010a).</t>
  </si>
  <si>
    <t>El País (1962); Cifuentes &amp; Sarabia (2007c).</t>
  </si>
  <si>
    <t>La Patria (1962c); Cifuentes &amp; Sarabia (2007c).</t>
  </si>
  <si>
    <t>Report 2: "…a young girl named C. Valencia was terribly smashed by a horse, when the animal got frightened by the effects of the temblor, ran over the girl".</t>
  </si>
  <si>
    <t>Ramírez (1967); Ramírez (1975).</t>
  </si>
  <si>
    <t>This account was provided by C. A. Montero, who at the time of the earthquake was riding on his horse through the epicentral zone.</t>
  </si>
  <si>
    <r>
      <t xml:space="preserve">Report 1: “…An employee of the </t>
    </r>
    <r>
      <rPr>
        <i/>
        <sz val="8"/>
        <color theme="1"/>
        <rFont val="Verdana"/>
        <family val="2"/>
      </rPr>
      <t>Federación de Cafeteros</t>
    </r>
    <r>
      <rPr>
        <sz val="8"/>
        <color theme="1"/>
        <rFont val="Verdana"/>
        <family val="2"/>
      </rPr>
      <t xml:space="preserve"> reported that, during the shaking, he almost fell over the right side of the horse he was riding. He laid down once able to touch the ground, but noticing that the ground was cracking, stood up and ran towards some trees nearby, which were shaking as during a windy storm, but the leaves were falling vertically on him because there was no wind”.</t>
    </r>
  </si>
  <si>
    <t>Report 1: "There is not a single live being: both men and animals evacuated town fleeing from the telluric fury that toppled mountains and trees. Animals got into the jungle. Everything was left deserted".</t>
  </si>
  <si>
    <t>The description is consistent also with aftershock activity.</t>
  </si>
  <si>
    <t>El Tiempo (1974); Cifuentes &amp; Sarabia (2008).</t>
  </si>
  <si>
    <t>Report 1: "This earthquake of 1976, according to some in Jaqué, started days before with howling from dogs, bellowing from cattle, scarabs coming out, and very small movements. Then, a very strong earthquake (VI MM), and three hours later the unforgettable earthquake was felt...".</t>
  </si>
  <si>
    <t>Report 4: Guapi (Cauca).</t>
  </si>
  <si>
    <t>OSSO (2003); Sarabia &amp; Cifuentes (2007d).</t>
  </si>
  <si>
    <t>The account is from Civil Engineer J. A. García, who was in Bazán (Nariño) at the time of the earthquake.</t>
  </si>
  <si>
    <t>Report 3: Popayán (Cauca).</t>
  </si>
  <si>
    <t>Report 3: "Soon after the earthquake, an increase was observed in the number of reported cases of animal bites (especially dogs)".</t>
  </si>
  <si>
    <t>PAHO (1983).</t>
  </si>
  <si>
    <t>Author (Dr. M. Gueri, PAHO Subregional Adviser on Emergency Preparedness) stated that it is not clear whether this represents a real increase in the number of bites or just an increase in reporting.</t>
  </si>
  <si>
    <t>Account by G. Alferez, who was in San Pedro rural settlement (El Calvario municipality) at the time of the earthquake.</t>
  </si>
  <si>
    <t>Report 1: "Dogs howled. Animals [unspecified] frightened".</t>
  </si>
  <si>
    <t>Account by M. T. Velásquez, who was in San Francisco Police station (El Calvario municipality) at the time of the earthquake.</t>
  </si>
  <si>
    <t>Intensity questionnaire #9973; Cifuentes &amp; Sarabia (2009d).</t>
  </si>
  <si>
    <t>Intensity questionnaire #9965; Cifuentes &amp; Sarabia (2009d).</t>
  </si>
  <si>
    <t>Cifuentes &amp; Sarabia (2009e); Mosquera-Machado et al. (2009).</t>
  </si>
  <si>
    <t>The precursory AAB and an environmental anomaly (temperature drop) were reported by Ms. C. Nieto, who was on San Germán Ave (Cajicá Municipality) at the time of the earthquake.</t>
  </si>
  <si>
    <t>Intensity questionnaire 11738; Cifuentes &amp; Sarabia (2009e)</t>
  </si>
  <si>
    <t>Intensity questionnaire # 11643; Cifuentes &amp; Sarabia (2009e).</t>
  </si>
  <si>
    <t>Intensity questionnaire # 11714; Cifuentes &amp; Sarabia (2009e).</t>
  </si>
  <si>
    <t>The account of the precursory AAB was reported by Mr. A. L. López (a worker of the major´s office in Hispania municipality), who was in his house on the town´s main square at the time of the earthquake.</t>
  </si>
  <si>
    <t>Cifuentes &amp; Sarabia (2009e).</t>
  </si>
  <si>
    <t>The account of the precursory AAB was reported by Mr. M. A. Rodríguez, who lived in Cra 3 # 9-52, Egipto neighborhood, western Bogotá.</t>
  </si>
  <si>
    <t>Intensity questionnaire # 11740; Cifuentes &amp; Sarabia (2009e).</t>
  </si>
  <si>
    <t>The account of the precursory AAB was reported by Mr. F. M. Morales who was in Cra 65 #59-22, Bosque Popular neighborhood at the time of the earthquake.</t>
  </si>
  <si>
    <t>The account of the precursory AAB was reported by Ms. M. C. Báez, who was in Transversal 51A #124-25, northern Bogotá, at the time of the earthquake.</t>
  </si>
  <si>
    <t xml:space="preserve">The account of the precursory AAB was reported by Mr. F. Báez, who was in Calle 9 #4a-16, downtown Bogotá, at the time of the earthquake. intensity questionnaire # 11750. </t>
  </si>
  <si>
    <t>The account of AAB was reported by Ms. M. O. Almeyda, who lived in Los Naranjitos neighborhood (Málaga).</t>
  </si>
  <si>
    <t>Intensity questionnaire #11699; Cifuentes &amp; Sarabia (2009e).</t>
  </si>
  <si>
    <t>Intensity questionnaire # 11736; Cifuentes &amp; Sarabia (2009e).</t>
  </si>
  <si>
    <t>Intensity questionnaire # 11733; Cifuentes &amp; Sarabia (2009e).</t>
  </si>
  <si>
    <t>Intensity questionnaire # 11750; Cifuentes &amp; Sarabia (2009e).</t>
  </si>
  <si>
    <t>Report 1: "A parrot arrived".</t>
  </si>
  <si>
    <t xml:space="preserve"> Intensity questionnaire #100680.</t>
  </si>
  <si>
    <t>On page 9 of Appendix 2 of INGEOMINAS - Universidad del Valle (2004), it is reported that in most of the assesed zones in Cali there were reports of fright reaction in animals (see letter G of table on page 9). See also page 66 of Salcedo &amp; Alvarado (2007), where the updated number of reports is even greater.</t>
  </si>
  <si>
    <t>Cifuentes &amp; Sarabia (2010c).</t>
  </si>
  <si>
    <t>Intensity questionnaire # 4989; Sarabia &amp; Cifuentes (2009d).</t>
  </si>
  <si>
    <t>Intensity questionnaire # 4990; Sarabia &amp; Cifuentes (2009d).</t>
  </si>
  <si>
    <t>Intensity questionnaire # 4987; Sarabia &amp; Cifuentes (2009d).</t>
  </si>
  <si>
    <t>Intensity Questionnaire # 4889.</t>
  </si>
  <si>
    <t>Barbosa et al. (2017).</t>
  </si>
  <si>
    <t>Report 1: "The countless pigeons nesting in the bell tower of the basilica flew as soon as the shaking was felt".</t>
  </si>
  <si>
    <t>El Colombiano (1952); Cifuentes &amp; Sarabia (2009b).</t>
  </si>
  <si>
    <t>Report 1: Bogotá D.C.</t>
  </si>
  <si>
    <t>El Cronista (1882); Sarabia &amp; Cifuentes &amp; (2007a).</t>
  </si>
  <si>
    <t>La Paz (1906a); Sarabia &amp; Cifuentes (2007b).</t>
  </si>
  <si>
    <t>La Paz (1906b); Sarabia &amp; Cifuentes (2007b).</t>
  </si>
  <si>
    <t>Report 2: Bogotá D.C.</t>
  </si>
  <si>
    <t>Report 3: Bogotá D.C.</t>
  </si>
  <si>
    <t>Report 4: Bogotá D.C.</t>
  </si>
  <si>
    <t>Report 7: Bogotá D.C.</t>
  </si>
  <si>
    <t>Report 8: Bogotá D.C.</t>
  </si>
  <si>
    <t>Report 9: Bogotá D.C.</t>
  </si>
  <si>
    <t>Report 10: Bogotá D.C.</t>
  </si>
  <si>
    <t>Report 2: Most likely Cúcuta (Norte de Santander).</t>
  </si>
  <si>
    <t>Report 5: Most likely Cúcuta (Norte de Santander).</t>
  </si>
  <si>
    <t>Report 3: Guna Yala region.</t>
  </si>
  <si>
    <t>Report 8: Mouth of the San Juan river (border between Chocó and Valle del Cauca States).</t>
  </si>
  <si>
    <t>Report 1: Nazareth, rural area of Bogotá.</t>
  </si>
  <si>
    <t>Report 1: El Manzano, Túquerres (Nariño).</t>
  </si>
  <si>
    <t>Report 5: Cucutilla (Norte de Santander).</t>
  </si>
  <si>
    <t>Report 1: Vegalarga (Neiva, Huila).</t>
  </si>
  <si>
    <r>
      <t>Report 1: “While the ground was shaking, I had the opportunity to observe various animals; two goat lay peaceably; two mules and a horse continued grazing; a dog stayed asleep; and a cat took advantage of the confusion to take a piece of meat that was meant for our dinner. I write these details because, allegedly, animals get greatly alarmed during earthquakes. A gentleman assured me that the horse he was riding stopped when the ground started shaking. A similar situation occurred around me during the earthquake on November 16</t>
    </r>
    <r>
      <rPr>
        <vertAlign val="superscript"/>
        <sz val="8"/>
        <color theme="1"/>
        <rFont val="Verdana"/>
        <family val="2"/>
      </rPr>
      <t>th</t>
    </r>
    <r>
      <rPr>
        <sz val="8"/>
        <color theme="1"/>
        <rFont val="Verdana"/>
        <family val="2"/>
      </rPr>
      <t>.” [Another documental source has basically the same description, but the witness finishes his story with "...nothing similar happened around me on november 16</t>
    </r>
    <r>
      <rPr>
        <vertAlign val="superscript"/>
        <sz val="8"/>
        <color theme="1"/>
        <rFont val="Verdana"/>
        <family val="2"/>
      </rPr>
      <t>th</t>
    </r>
    <r>
      <rPr>
        <sz val="8"/>
        <color theme="1"/>
        <rFont val="Verdana"/>
        <family val="2"/>
      </rPr>
      <t>".</t>
    </r>
  </si>
  <si>
    <t xml:space="preserve">Report 2: “The birds in a dovecote became unsettled. Hours before the earthquake (i.e. in the morning hours of the 18th of May), it was observed that in a dovecote in the vicinity of Cúcuta, there was great unrest of the birds to the point that they did not pay attention to the grains they were being fed”. </t>
  </si>
  <si>
    <t>Report 1: "The rivers, blocked by large landslides, formed big lakes. Lives, cattle, crops, houses, were destroyed by those formidable avalanches. Cattle fled frightened, madly mooing because of the roaring storm, seeking a refuge almost impossible to find amidst the overwhelming rage of the elements...The rivers laid waste to everything in their path: forests, crops, men, animals, houses; and throwing thousands of dead fish on the river banks...".</t>
  </si>
  <si>
    <t>Report 8: "At sea, specially, a commotion so great has been felt that an infinity of fish are dead. It thus appears that a submarine volcanic eruption has occurred, between Esmeraldas and Buenaventura".</t>
  </si>
  <si>
    <t>Report 1: Lago de Tota (Boyacá).</t>
  </si>
  <si>
    <r>
      <t>Report 1: "Several years ago, a seismic phenomenon caused the death of a large number of these fish (“</t>
    </r>
    <r>
      <rPr>
        <i/>
        <sz val="8"/>
        <color theme="1"/>
        <rFont val="Verdana"/>
        <family val="2"/>
      </rPr>
      <t>Pez graso</t>
    </r>
    <r>
      <rPr>
        <sz val="8"/>
        <color theme="1"/>
        <rFont val="Verdana"/>
        <family val="2"/>
      </rPr>
      <t>” or “</t>
    </r>
    <r>
      <rPr>
        <i/>
        <sz val="8"/>
        <color theme="1"/>
        <rFont val="Verdana"/>
        <family val="2"/>
      </rPr>
      <t>Runcho</t>
    </r>
    <r>
      <rPr>
        <sz val="8"/>
        <color theme="1"/>
        <rFont val="Verdana"/>
        <family val="2"/>
      </rPr>
      <t xml:space="preserve">”, Rhizosomichthys, gen. nov. Genotype, </t>
    </r>
    <r>
      <rPr>
        <i/>
        <sz val="8"/>
        <color theme="1"/>
        <rFont val="Verdana"/>
        <family val="2"/>
      </rPr>
      <t>Pygidium totae</t>
    </r>
    <r>
      <rPr>
        <sz val="8"/>
        <color theme="1"/>
        <rFont val="Verdana"/>
        <family val="2"/>
      </rPr>
      <t xml:space="preserve"> Miles) which were used by the locals for house lighting. Today, however, it can be considered scarce, and just a few specimens can be found  floating on the waves of the leeward beaches". </t>
    </r>
  </si>
  <si>
    <t>Report 1: Santander de Quilichao (Cauca).</t>
  </si>
  <si>
    <t>Report 1: Alto del Raizal, Toquiza, Medina (Cundinamarca).</t>
  </si>
  <si>
    <t>Report 1: Los Naranjos, Amalfi (Antioquia).</t>
  </si>
  <si>
    <t>Report 1: Jaqué (Darién, Panamá).</t>
  </si>
  <si>
    <r>
      <t>Report 1: "On October 18</t>
    </r>
    <r>
      <rPr>
        <vertAlign val="superscript"/>
        <sz val="8"/>
        <color theme="1"/>
        <rFont val="Verdana"/>
        <family val="2"/>
      </rPr>
      <t>th</t>
    </r>
    <r>
      <rPr>
        <sz val="8"/>
        <color theme="1"/>
        <rFont val="Verdana"/>
        <family val="2"/>
      </rPr>
      <t xml:space="preserve"> of this year 1743,…there was a great earthquake, noise and barking of dogs; darkened skies wih rain…"</t>
    </r>
  </si>
  <si>
    <t>Report 1: "Horses and mules remained still with rigid legs".</t>
  </si>
  <si>
    <t>Report 1: "...I saw the willows starting to shake with much violence, and the buzzards flying in circles as if frightened".</t>
  </si>
  <si>
    <t>Report 1: "A few meters they advanced when the first temblor was felt, in such a violent way that the mounts gave high-pitched neighs and then [successively], they bucked, put their knees to the ground and rose again overwhelmed by delirious nervousness".</t>
  </si>
  <si>
    <t>Report 1: "The mayor of Amalfi [Antioquia] informed that in the site known as «Los Naranjos» at the time of the seismic movement, Mrs. B. García and her baby daughter were on their way to downtown in a mount when the beast bucked and in its desperation threw the lady and little one to the ground".</t>
  </si>
  <si>
    <t>Report 3: "Frightened animals".</t>
  </si>
  <si>
    <t>Report 20: "Frightened animals".</t>
  </si>
  <si>
    <t>Report 21: "Frightened animals".</t>
  </si>
  <si>
    <t>Report 4: "What we saw was a small 60-cm-tall wave that crowned with foam that passed at 40 km/h and behind it, the water returned quickly in form of a vertiginous current; there was high tide for about ten ,minutes and then it also withdrew violently (although with less force than the run-up), dragging with it a large quantity of semi-asphyxiated fish that people did not want to consume because they thought it was a bad omen".</t>
  </si>
  <si>
    <t>Report 2: "Dogs ran".</t>
  </si>
  <si>
    <t>In Sarabia et al. (2006b) this report appears associated to an earthquake on november 29th, 1827. Given that no information on large aftershocks is found in the literature, said date is probably wrong. The authors mention that the time of the report  (10:30 pm), is consistent with the earthquake that occurred on June 17th, 1826 near Úmbita (Boyacá), see previous earthquake record in the table.</t>
  </si>
  <si>
    <r>
      <t xml:space="preserve">This report is based on historical memory of the </t>
    </r>
    <r>
      <rPr>
        <i/>
        <sz val="8"/>
        <color theme="1"/>
        <rFont val="Verdana"/>
        <family val="2"/>
      </rPr>
      <t>Guna Yala</t>
    </r>
    <r>
      <rPr>
        <sz val="8"/>
        <color theme="1"/>
        <rFont val="Verdana"/>
        <family val="2"/>
      </rPr>
      <t xml:space="preserve"> people, ancestral inhabitants of the Atlantic seaboard and islands between Panamá and Colombia. Oral tradition indicates that this observation led the </t>
    </r>
    <r>
      <rPr>
        <i/>
        <sz val="8"/>
        <color theme="1"/>
        <rFont val="Verdana"/>
        <family val="2"/>
      </rPr>
      <t xml:space="preserve">Sailagan </t>
    </r>
    <r>
      <rPr>
        <sz val="8"/>
        <color theme="1"/>
        <rFont val="Verdana"/>
        <family val="2"/>
      </rPr>
      <t xml:space="preserve">(elders) to foretell the occurrence of </t>
    </r>
    <r>
      <rPr>
        <i/>
        <sz val="8"/>
        <color theme="1"/>
        <rFont val="Verdana"/>
        <family val="2"/>
      </rPr>
      <t>Muu Giakua</t>
    </r>
    <r>
      <rPr>
        <sz val="8"/>
        <color theme="1"/>
        <rFont val="Verdana"/>
        <family val="2"/>
      </rPr>
      <t xml:space="preserve"> (tsunami-earthquake). Accoding to </t>
    </r>
    <r>
      <rPr>
        <i/>
        <sz val="8"/>
        <color theme="1"/>
        <rFont val="Verdana"/>
        <family val="2"/>
      </rPr>
      <t>Guna Yala</t>
    </r>
    <r>
      <rPr>
        <sz val="8"/>
        <color theme="1"/>
        <rFont val="Verdana"/>
        <family val="2"/>
      </rPr>
      <t xml:space="preserve"> tradition, these animals loose their sense of orientation and dive into the sea, as a sign that some natural event is about to happen. Likewise, for some of these communities, cokroaches are one of the main animals that signal to the elders about an impending earthquake.</t>
    </r>
  </si>
  <si>
    <t>Tsunami-related.</t>
  </si>
  <si>
    <t>Earthquake number</t>
  </si>
  <si>
    <t>Report 5: Baraya (Tolima).</t>
  </si>
  <si>
    <t>Preseismic</t>
  </si>
  <si>
    <t>Preseismic, Coseismic?</t>
  </si>
  <si>
    <t>Coseismic?, Postseismic?</t>
  </si>
  <si>
    <t>Preseismic?, Coseismic?</t>
  </si>
  <si>
    <t>Preseismic and Coseismic</t>
  </si>
  <si>
    <t>Coseismic and Postseismic</t>
  </si>
  <si>
    <t>Yellow= the earthquake appears in the SISHC</t>
  </si>
  <si>
    <t>References (see also Supplementary Document S2)</t>
  </si>
  <si>
    <t>Rivera (1924); Estupiñán (2002); Sarabia &amp; Cifuentes (2007c).</t>
  </si>
  <si>
    <t>Miles (1942); Mojica et al., (2012); Moscoso &amp; Maldonado (2016).</t>
  </si>
  <si>
    <t>Simón (1627); Ramírez (1975);  Espinosa (2012).</t>
  </si>
  <si>
    <t>Vargas Jurado (1902); Ramírez (1975); Espinosa (2012).</t>
  </si>
  <si>
    <t>Espinosa (2012).</t>
  </si>
  <si>
    <t>Sarabia &amp; Cifuentes (2007b); Espinosa (2012).</t>
  </si>
  <si>
    <t>Taxonomical classification of animals reported to have reacted to earthquakes in Colombia and neighboring regions.</t>
  </si>
  <si>
    <t>Animal reported (first-stage search)</t>
  </si>
  <si>
    <t>N</t>
  </si>
  <si>
    <t>Reports grouped - layperson knowledge (leave out unspecified category)</t>
  </si>
  <si>
    <t>Agouti</t>
  </si>
  <si>
    <t>Family or species</t>
  </si>
  <si>
    <t>Number of reports</t>
  </si>
  <si>
    <t>Animal</t>
  </si>
  <si>
    <t>Phylum</t>
  </si>
  <si>
    <t>Class</t>
  </si>
  <si>
    <t>Order</t>
  </si>
  <si>
    <t>Family</t>
  </si>
  <si>
    <t>Genus</t>
  </si>
  <si>
    <t>Species</t>
  </si>
  <si>
    <t>Filter by phylum</t>
  </si>
  <si>
    <t>Filter by Class</t>
  </si>
  <si>
    <t>Filter by Order</t>
  </si>
  <si>
    <t>Filter by Family</t>
  </si>
  <si>
    <t>Filter by Genus</t>
  </si>
  <si>
    <t>Filter by Species</t>
  </si>
  <si>
    <t>Animals (unspecified)</t>
  </si>
  <si>
    <t>Chordata</t>
  </si>
  <si>
    <t>Mammalia</t>
  </si>
  <si>
    <t>Rodentia</t>
  </si>
  <si>
    <t>Dasyproctidae</t>
  </si>
  <si>
    <t>Dasyprocta</t>
  </si>
  <si>
    <t>Arthropoda</t>
  </si>
  <si>
    <t>Aves</t>
  </si>
  <si>
    <t>Accipitriformes</t>
  </si>
  <si>
    <t>Anatidae</t>
  </si>
  <si>
    <t>Anser</t>
  </si>
  <si>
    <t>A. anser</t>
  </si>
  <si>
    <t>Birds (unspecified)</t>
  </si>
  <si>
    <t>Birds</t>
  </si>
  <si>
    <t>Insecta</t>
  </si>
  <si>
    <t>Anseriformes</t>
  </si>
  <si>
    <t>Bovidae</t>
  </si>
  <si>
    <t>Bos</t>
  </si>
  <si>
    <t>B. taurus</t>
  </si>
  <si>
    <t>Bulls</t>
  </si>
  <si>
    <t>Bovine</t>
  </si>
  <si>
    <t>Artiodactyla</t>
  </si>
  <si>
    <t>Canidae</t>
  </si>
  <si>
    <t>Canis</t>
  </si>
  <si>
    <t>C. atratus</t>
  </si>
  <si>
    <t>Buzzards</t>
  </si>
  <si>
    <t>Cats</t>
  </si>
  <si>
    <t>Cathartidae</t>
  </si>
  <si>
    <t>Coragyps</t>
  </si>
  <si>
    <t>Osteichthyes</t>
  </si>
  <si>
    <t>Carnivora</t>
  </si>
  <si>
    <t>Capra</t>
  </si>
  <si>
    <t>C. familiaris</t>
  </si>
  <si>
    <t>Deer</t>
  </si>
  <si>
    <t>Felidae</t>
  </si>
  <si>
    <t>Felis Linnaeus</t>
  </si>
  <si>
    <t>F. catus</t>
  </si>
  <si>
    <t>Reptilia</t>
  </si>
  <si>
    <t>Coleoptera</t>
  </si>
  <si>
    <t>Caviidae</t>
  </si>
  <si>
    <t>Cavia</t>
  </si>
  <si>
    <t>C. hircus</t>
  </si>
  <si>
    <t>Cattle (unspecified)</t>
  </si>
  <si>
    <t>Dogs</t>
  </si>
  <si>
    <t>Columbiformes</t>
  </si>
  <si>
    <t>Cervidae</t>
  </si>
  <si>
    <t>Cervus</t>
  </si>
  <si>
    <t>C. livia</t>
  </si>
  <si>
    <t>Chickens</t>
  </si>
  <si>
    <t>Fish</t>
  </si>
  <si>
    <t>Galliformes</t>
  </si>
  <si>
    <t>Phasianidae</t>
  </si>
  <si>
    <t>Gallus</t>
  </si>
  <si>
    <t>G. gallus</t>
  </si>
  <si>
    <t>Columbidae</t>
  </si>
  <si>
    <t>Columba</t>
  </si>
  <si>
    <t>C. porcellus</t>
  </si>
  <si>
    <t>Cows</t>
  </si>
  <si>
    <t>Goat</t>
  </si>
  <si>
    <t>Passeriformes</t>
  </si>
  <si>
    <t>E. caballus</t>
  </si>
  <si>
    <t>Deer (unspecified)</t>
  </si>
  <si>
    <t>Guinea pigs</t>
  </si>
  <si>
    <t>Perissodactyla</t>
  </si>
  <si>
    <t>Equidae</t>
  </si>
  <si>
    <t>Equus</t>
  </si>
  <si>
    <t>E. mulus</t>
  </si>
  <si>
    <t>Equine</t>
  </si>
  <si>
    <t>Primates</t>
  </si>
  <si>
    <t>Doves</t>
  </si>
  <si>
    <t>Mice</t>
  </si>
  <si>
    <t>Psittaciformes</t>
  </si>
  <si>
    <t>Muridae</t>
  </si>
  <si>
    <t>Ducks</t>
  </si>
  <si>
    <t>Monkey</t>
  </si>
  <si>
    <t>Passeridae</t>
  </si>
  <si>
    <t>Mus</t>
  </si>
  <si>
    <t>M. musculus</t>
  </si>
  <si>
    <t>Farm animals (unspecified)</t>
  </si>
  <si>
    <t>Peccary</t>
  </si>
  <si>
    <t>Fat Fish (Rhizosomichthys, gen. nov. Genotype, Pygidium totae Miles)</t>
  </si>
  <si>
    <t>Siluriformes</t>
  </si>
  <si>
    <t>Trichomycteridae</t>
  </si>
  <si>
    <t>Rhizosomichthys</t>
  </si>
  <si>
    <t>R. totae</t>
  </si>
  <si>
    <t>Ovis</t>
  </si>
  <si>
    <t>O. aries</t>
  </si>
  <si>
    <t>Fat Fish</t>
  </si>
  <si>
    <t>Pigs</t>
  </si>
  <si>
    <t>Female Doberman Pinscher</t>
  </si>
  <si>
    <t>Squamata</t>
  </si>
  <si>
    <t>Psittacidae</t>
  </si>
  <si>
    <t>Passer</t>
  </si>
  <si>
    <t>P. domesticus</t>
  </si>
  <si>
    <t>Scarabs</t>
  </si>
  <si>
    <t>Fish (unspecified)</t>
  </si>
  <si>
    <t>Scarabaeidae</t>
  </si>
  <si>
    <t>Sheep</t>
  </si>
  <si>
    <t>Geese</t>
  </si>
  <si>
    <t>Suidae</t>
  </si>
  <si>
    <t>Sus</t>
  </si>
  <si>
    <t>S. domesticus</t>
  </si>
  <si>
    <t>Snakes</t>
  </si>
  <si>
    <t>German Sheperd</t>
  </si>
  <si>
    <t>Tayassuidae</t>
  </si>
  <si>
    <t>Hens</t>
  </si>
  <si>
    <t>Horses</t>
  </si>
  <si>
    <t>Monkey (unspecified)</t>
  </si>
  <si>
    <t>Mules</t>
  </si>
  <si>
    <t>Oxen</t>
  </si>
  <si>
    <t>Parrots</t>
  </si>
  <si>
    <t>Pigeons</t>
  </si>
  <si>
    <t>Poultry (unspecified)</t>
  </si>
  <si>
    <t>Rock doves</t>
  </si>
  <si>
    <t>Roosters</t>
  </si>
  <si>
    <t>Sparrows</t>
  </si>
  <si>
    <t>Steers</t>
  </si>
  <si>
    <t>Animal mentioned (second-stage search)</t>
  </si>
  <si>
    <t>Taxonomy for mentioned animals (newspapers and magazines 1994-2019 search), only Colombia</t>
  </si>
  <si>
    <t>Annelida</t>
  </si>
  <si>
    <t>Amynthas</t>
  </si>
  <si>
    <t>A. corticis</t>
  </si>
  <si>
    <t>Cockroaches</t>
  </si>
  <si>
    <t>Clitellata</t>
  </si>
  <si>
    <t>Lagomorpha</t>
  </si>
  <si>
    <t>Opisthopora</t>
  </si>
  <si>
    <t>Gekkonidae</t>
  </si>
  <si>
    <t>Earthworms</t>
  </si>
  <si>
    <t>Earthworms (Amynthas corticis).</t>
  </si>
  <si>
    <t>Megascolecidae</t>
  </si>
  <si>
    <t>Leporidae</t>
  </si>
  <si>
    <t>Gekko</t>
  </si>
  <si>
    <t>G. gecko</t>
  </si>
  <si>
    <t>Oryctolagus</t>
  </si>
  <si>
    <t>O. cuniculus</t>
  </si>
  <si>
    <t>Lizards</t>
  </si>
  <si>
    <t>Rabbits</t>
  </si>
  <si>
    <t>Complete listing of reports on Abnormal Animal Behavior (AAB) in relation to earthquakes in Colombia and Neighboring regions, extracted from documentary sources.</t>
  </si>
  <si>
    <r>
      <rPr>
        <b/>
        <sz val="14"/>
        <color theme="1"/>
        <rFont val="Calibri"/>
        <family val="2"/>
        <scheme val="minor"/>
      </rPr>
      <t>Spreadsheet S1.</t>
    </r>
    <r>
      <rPr>
        <sz val="12"/>
        <color theme="1"/>
        <rFont val="Calibri"/>
        <family val="2"/>
        <scheme val="minor"/>
      </rPr>
      <t xml:space="preserve"> Supplementary material to the article “</t>
    </r>
    <r>
      <rPr>
        <i/>
        <sz val="12"/>
        <color theme="1"/>
        <rFont val="Calibri"/>
        <family val="2"/>
        <scheme val="minor"/>
      </rPr>
      <t>Reports of abnormal animal behavior in relation to earthquakes in Colombia</t>
    </r>
    <r>
      <rPr>
        <sz val="12"/>
        <color theme="1"/>
        <rFont val="Calibri"/>
        <family val="2"/>
        <scheme val="minor"/>
      </rPr>
      <t xml:space="preserve">” by John J. Sánchez.
</t>
    </r>
  </si>
  <si>
    <t>Taxonomy for reported animals (first-stage search)</t>
  </si>
  <si>
    <t>Timing first-stage search</t>
  </si>
  <si>
    <t>%</t>
  </si>
  <si>
    <t>Timing</t>
  </si>
  <si>
    <t>Unspecified</t>
  </si>
  <si>
    <t>Artiodactyla, Carnivora</t>
  </si>
  <si>
    <t>Bovidae, Canidae</t>
  </si>
  <si>
    <t>Bos, Canis</t>
  </si>
  <si>
    <t>B. taurus, C. familiaris</t>
  </si>
  <si>
    <t>E. caballus, E. mulus</t>
  </si>
  <si>
    <t>Artiodactyla, Perissodactyla, Carnivora</t>
  </si>
  <si>
    <t>Bovidae, Equidae, Canidae, Felidae</t>
  </si>
  <si>
    <t>Capra, Equus, Canis, Felis Linnaeus</t>
  </si>
  <si>
    <t>C.hircus, E.mulus, E.caballus, C.familiaris, F. catus</t>
  </si>
  <si>
    <t>Reptilia, Mammalia</t>
  </si>
  <si>
    <t>Rodentia, Squamata</t>
  </si>
  <si>
    <t>Muridae, Unspecified</t>
  </si>
  <si>
    <t>Mus, Unspecified</t>
  </si>
  <si>
    <t>M. musculus, Unspecified</t>
  </si>
  <si>
    <t>Unspecified, Carnivora, Perissodactyla</t>
  </si>
  <si>
    <t>Unspecified, Canidae, Felidae, Equidae</t>
  </si>
  <si>
    <t>Unspecified, Canis, Felis Linnaeus, Equus</t>
  </si>
  <si>
    <t>Coseismic? Preseismic?</t>
  </si>
  <si>
    <t>Mammalia, Aves</t>
  </si>
  <si>
    <t>Perissodactyla, Carnivora, Unspecified</t>
  </si>
  <si>
    <t>Equidae, Canidae, Unspecified</t>
  </si>
  <si>
    <t>Equus, Canis, Unspecified</t>
  </si>
  <si>
    <t>E. caballus, C. familiaris, Unspecified</t>
  </si>
  <si>
    <t>Rodentia, Artiodactyla, Primates</t>
  </si>
  <si>
    <t>Dasyproctidae, Tayassuidae, Cervidae, Unspecified</t>
  </si>
  <si>
    <t>Dasyprocta, Unspecified, Cervus,</t>
  </si>
  <si>
    <t>Artiodactyla, Unspecified</t>
  </si>
  <si>
    <t>Bovidae, Unspecified</t>
  </si>
  <si>
    <t>Bos, Unspecified</t>
  </si>
  <si>
    <t>B.taurus, Unspecified</t>
  </si>
  <si>
    <t>Bovidae, Canidae, Suidae</t>
  </si>
  <si>
    <t>Bos, Canis, Sus</t>
  </si>
  <si>
    <t>B. taurus, C. familiaris, S. domesticus</t>
  </si>
  <si>
    <t>Geckos</t>
  </si>
  <si>
    <t>B. taurus, Unspecified</t>
  </si>
  <si>
    <t>Osteichthyes, Aves</t>
  </si>
  <si>
    <t>Unspecified, Galliformes, Columbiformes</t>
  </si>
  <si>
    <t>Unspecified, Phasianidae, Columbidae</t>
  </si>
  <si>
    <t>Unspecified, Gallus, Columba</t>
  </si>
  <si>
    <t>Unspecified, G. gallus, C. livia</t>
  </si>
  <si>
    <t>Rodentia, Galliformes, Carnivora</t>
  </si>
  <si>
    <t>Caviidae, Phasianidae, Canidae</t>
  </si>
  <si>
    <t>Cavia, Gallus, Canis</t>
  </si>
  <si>
    <t>C. porcellus, G. gallus, C. familiaris</t>
  </si>
  <si>
    <t>Carnivora, Artiodactyla</t>
  </si>
  <si>
    <t>Canidae, Bovidae</t>
  </si>
  <si>
    <t>Canis, Ovis</t>
  </si>
  <si>
    <t>C. familiaris, O. aries</t>
  </si>
  <si>
    <t>Canis, Bos</t>
  </si>
  <si>
    <t>C. familiaris,B. taurus</t>
  </si>
  <si>
    <t>Carnivora, Unspecified</t>
  </si>
  <si>
    <t>Canidae, Unspecified</t>
  </si>
  <si>
    <t>Canis, Unspecified</t>
  </si>
  <si>
    <t>C. familiaris, Unspecified</t>
  </si>
  <si>
    <t>B.taurus</t>
  </si>
  <si>
    <t>Carnivora, Columbiformes</t>
  </si>
  <si>
    <t>Canidae, Columbidae</t>
  </si>
  <si>
    <t>Canis, Columba</t>
  </si>
  <si>
    <t>C. familiaris, C. livia</t>
  </si>
  <si>
    <t>Aves, Mammalia</t>
  </si>
  <si>
    <t>Unspecified, Carnivora</t>
  </si>
  <si>
    <t>Unspecified, Canidae</t>
  </si>
  <si>
    <t>Unspecified, Canis</t>
  </si>
  <si>
    <t>Unspecified, C. familiaris</t>
  </si>
  <si>
    <t>Unspecified, Carnivora, Psittaciformes</t>
  </si>
  <si>
    <t>Unspecified, Canidae, Psittacidae</t>
  </si>
  <si>
    <t>Galliformes, Unspecified, Artiodactyla</t>
  </si>
  <si>
    <t>Phasianidae, Unspecified, Bovidae</t>
  </si>
  <si>
    <t>Gallus, Unspecified, Bos</t>
  </si>
  <si>
    <t>G. gallus, Unspecified, B. taurus</t>
  </si>
  <si>
    <t>Galliformes, Artiodactylia</t>
  </si>
  <si>
    <t>Phasianidae, Bovidae</t>
  </si>
  <si>
    <t>Gallus, Bos</t>
  </si>
  <si>
    <t>G. gallus, B. taurus</t>
  </si>
  <si>
    <t>Bovidae, Suidae</t>
  </si>
  <si>
    <t>Capra, Bos, Sus</t>
  </si>
  <si>
    <t>C. hircus, B. taurus, S. domesticus</t>
  </si>
  <si>
    <t>Chordata and Arthropoda</t>
  </si>
  <si>
    <t>Mammalia, Insecta</t>
  </si>
  <si>
    <t>Carnivora, Artiodactyla, Coleoptera</t>
  </si>
  <si>
    <t>Canidae, Bovidae, Scarabaeidae</t>
  </si>
  <si>
    <t>Canis, Bos, Unspecified</t>
  </si>
  <si>
    <t>C. familiaris, B. taurus, Unspecified</t>
  </si>
  <si>
    <t>Aves, Unspecified</t>
  </si>
  <si>
    <t>Anseriformes, Galliformes, Unspecified</t>
  </si>
  <si>
    <t>Anatidae, Phasianidae, Unspecified</t>
  </si>
  <si>
    <t>Anser, Gallus, Unspecified</t>
  </si>
  <si>
    <t>A. anser, G. gallus, Unspecified</t>
  </si>
  <si>
    <t>Mammalia, Unspecified</t>
  </si>
  <si>
    <t>Unspecified, Artiodactyla</t>
  </si>
  <si>
    <t>Unspecified, Bovidae</t>
  </si>
  <si>
    <t>Unspecified, Bos</t>
  </si>
  <si>
    <t>Unspecified, B. taurus</t>
  </si>
  <si>
    <t>Carnivora, Galliformes, Anseriformes</t>
  </si>
  <si>
    <t>Canidae, Phasianidae, Anatidae</t>
  </si>
  <si>
    <t>Canis, Gallus, Unspecified</t>
  </si>
  <si>
    <t>C. familiaris, G. gallus, Unspecified</t>
  </si>
  <si>
    <t>Osteichthyes, Mammalia, Aves</t>
  </si>
  <si>
    <t>Unspecified, Artiodactyla, Galliformes, Anseriformes</t>
  </si>
  <si>
    <t>Unspecified, Suidae, Phasianidae, Anatidae</t>
  </si>
  <si>
    <t>Unspecified, Sus, Gallus</t>
  </si>
  <si>
    <t>Unspecified, S. domesticus, G. gallus</t>
  </si>
  <si>
    <t>Artiodactyla, Perissodactyla</t>
  </si>
  <si>
    <t>Suidae, Equidae</t>
  </si>
  <si>
    <t>Sus, Equus</t>
  </si>
  <si>
    <t>S. domesticus, E. caballus</t>
  </si>
  <si>
    <t>C. familiaris, B. taurus</t>
  </si>
  <si>
    <t xml:space="preserve">Coseismic?, Postseismic? </t>
  </si>
  <si>
    <t>Carnivora, Artiodactyla, Perissodactyla</t>
  </si>
  <si>
    <t>Canidae, Bovidae, Equidae</t>
  </si>
  <si>
    <t>Canis, Bos, Equus</t>
  </si>
  <si>
    <t>C. familiaris, B. taurus, E. caballus</t>
  </si>
  <si>
    <t xml:space="preserve">Matrixes with the type of ABB timing response for each taxonomical category.
</t>
  </si>
  <si>
    <t>Type of timing second-stage search</t>
  </si>
  <si>
    <t>Type of timing-first Stage Search</t>
  </si>
  <si>
    <t>Date</t>
  </si>
  <si>
    <t>03/02/1610 3:00</t>
  </si>
  <si>
    <t>18/10/1743 9:30</t>
  </si>
  <si>
    <t>30/06/1820 11:59</t>
  </si>
  <si>
    <t>17/06/1826 10:30</t>
  </si>
  <si>
    <t>16/11/1827 6:00</t>
  </si>
  <si>
    <t>18/05/1875 11:15</t>
  </si>
  <si>
    <t>07/09/1882 3:20</t>
  </si>
  <si>
    <t>Data to construct timelines graphs of AAB reports. Dates of earthquakes were used as labels in horizontal-axes; numbers 1 through 6 were used as identifiers of taxonomical groups in vertical axes.</t>
  </si>
  <si>
    <t>Date of report*</t>
  </si>
  <si>
    <t>Time of report*</t>
  </si>
  <si>
    <t>Unknown</t>
  </si>
  <si>
    <t>Unspecified, in the morning, hours before the earthquake</t>
  </si>
  <si>
    <t>Unspecified, days before the earthquake.</t>
  </si>
  <si>
    <t>Unspecified, at most several minutes after the earthquake.</t>
  </si>
  <si>
    <t>Unspecified, perhaps the day before the earthquake.</t>
  </si>
  <si>
    <t>Unknown, perhaps in the evening of the 17th of may.</t>
  </si>
  <si>
    <t>17-05-1875</t>
  </si>
  <si>
    <r>
      <t>Unspecified, in the morning hours of May 17</t>
    </r>
    <r>
      <rPr>
        <vertAlign val="superscript"/>
        <sz val="8"/>
        <color rgb="FF000000"/>
        <rFont val="Verdana"/>
        <family val="2"/>
      </rPr>
      <t>th</t>
    </r>
    <r>
      <rPr>
        <sz val="8"/>
        <color rgb="FF000000"/>
        <rFont val="Verdana"/>
        <family val="2"/>
      </rPr>
      <t>, 1875.</t>
    </r>
  </si>
  <si>
    <t>Unspecified, possibly minutes before the earthquake</t>
  </si>
  <si>
    <t>Unspecified, several hours before the earthquake.</t>
  </si>
  <si>
    <t>Unspecified, in the morning hours of July 25th, 1936</t>
  </si>
  <si>
    <t>Early 1940</t>
  </si>
  <si>
    <t>Unspecified, possibly minutes to seconds before the earthquake.</t>
  </si>
  <si>
    <t>Preseismic behavior: Unspecified, several hours before the earthquake. Coseismic behavior: 21:35.</t>
  </si>
  <si>
    <t>Preseismic behavior: Unspecified, possibly seconds before the earthquake. Coseismic behavior: 10:24.</t>
  </si>
  <si>
    <t>Unspecified, possibly 27-09-1970</t>
  </si>
  <si>
    <t>Unspecified, several days before the earthquake.</t>
  </si>
  <si>
    <t>Unspecified, possibly 10-15 minutes after the earthquake (i.e., between 3:09 and 3:14).</t>
  </si>
  <si>
    <t>Unspecified, the effect persisted for days after the earthquake.</t>
  </si>
  <si>
    <t>Unknokn</t>
  </si>
  <si>
    <t>Unspecified, possibly 10-15 minutes after the earthquake (i.e., between 3:09 and 3:14), the effect lasted for 40 minutes.</t>
  </si>
  <si>
    <t>23:35, postseismic behavior of unspecified duration.</t>
  </si>
  <si>
    <t>Unspecified, possibly on 31-03-1983.</t>
  </si>
  <si>
    <t>Unspecified, possibly shortly (minutes) before the earthquake.</t>
  </si>
  <si>
    <t>11:12:00 a. m. Unspecified duration or time of preseismic behavior.</t>
  </si>
  <si>
    <t>Unspecified, possibly 18-10-1992.</t>
  </si>
  <si>
    <t>Unspecified duration or time of preseismic behavior.</t>
  </si>
  <si>
    <t>Seconds to minutes after the earthquake started (i.e. shortly after 11:12:00 a. m.).</t>
  </si>
  <si>
    <t>3:47:00 p. m. If preseismic, behavior appeared seconds before the earthquake.</t>
  </si>
  <si>
    <t xml:space="preserve">*=Most likey date and time of report, explicitly stated in documentary sources or inferred from descriptions in said sources. </t>
  </si>
  <si>
    <t>Report 1: La Vega (Supía, Caldas).</t>
  </si>
  <si>
    <t>Citation: Sánchez, J.J. (2024). Reports of abnormal animal behavior in relation to earth-quakes in Colombia. Boletín Geológico, 51(1). https://doi.org/10.32685/0120-1425/bol.geol.51.1.2024.716</t>
  </si>
  <si>
    <t>Annex 2. Spreadsheet S1.xlsx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</si>
</sst>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d\-mmm\-yyyy;@"/>
    <numFmt numFmtId="165" formatCode="0.000"/>
    <numFmt numFmtId="166" formatCode="0.0"/>
    <numFmt numFmtId="167" formatCode="#,##0.000000"/>
    <numFmt numFmtId="168" formatCode="0.0000"/>
    <numFmt numFmtId="169" formatCode="h:mm;@"/>
  </numFmts>
  <fonts count="16" x14ac:knownFonts="1">
    <font>
      <sz val="12"/>
      <color theme="1"/>
      <name val="Calibri"/>
      <family val="2"/>
      <scheme val="minor"/>
    </font>
    <font>
      <u/>
      <sz val="12"/>
      <color theme="10"/>
      <name val="Calibri"/>
      <family val="2"/>
      <scheme val="minor"/>
    </font>
    <font>
      <u/>
      <sz val="12"/>
      <color theme="11"/>
      <name val="Calibri"/>
      <family val="2"/>
      <scheme val="minor"/>
    </font>
    <font>
      <sz val="8"/>
      <color rgb="FF000000"/>
      <name val="Verdana"/>
      <family val="2"/>
    </font>
    <font>
      <sz val="8"/>
      <color theme="1"/>
      <name val="Verdana"/>
      <family val="2"/>
    </font>
    <font>
      <vertAlign val="subscript"/>
      <sz val="8"/>
      <color theme="1"/>
      <name val="Verdana"/>
      <family val="2"/>
    </font>
    <font>
      <vertAlign val="superscript"/>
      <sz val="8"/>
      <color theme="1"/>
      <name val="Verdana"/>
      <family val="2"/>
    </font>
    <font>
      <sz val="8"/>
      <color theme="1"/>
      <name val="Calibri"/>
      <family val="2"/>
      <scheme val="minor"/>
    </font>
    <font>
      <b/>
      <sz val="8"/>
      <color theme="1"/>
      <name val="Verdana"/>
      <family val="2"/>
    </font>
    <font>
      <i/>
      <sz val="8"/>
      <color theme="1"/>
      <name val="Verdana"/>
      <family val="2"/>
    </font>
    <font>
      <sz val="12"/>
      <color theme="1"/>
      <name val="Verdana"/>
      <family val="2"/>
    </font>
    <font>
      <b/>
      <sz val="14"/>
      <color theme="1"/>
      <name val="Calibri"/>
      <family val="2"/>
      <scheme val="minor"/>
    </font>
    <font>
      <i/>
      <sz val="12"/>
      <color theme="1"/>
      <name val="Calibri"/>
      <family val="2"/>
      <scheme val="minor"/>
    </font>
    <font>
      <b/>
      <sz val="12"/>
      <color theme="1"/>
      <name val="Calibri"/>
      <family val="2"/>
      <scheme val="minor"/>
    </font>
    <font>
      <vertAlign val="superscript"/>
      <sz val="8"/>
      <color rgb="FF000000"/>
      <name val="Verdana"/>
      <family val="2"/>
    </font>
    <font>
      <sz val="16"/>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9" tint="0.59999389629810485"/>
        <bgColor indexed="64"/>
      </patternFill>
    </fill>
  </fills>
  <borders count="1">
    <border>
      <left/>
      <right/>
      <top/>
      <bottom/>
      <diagonal/>
    </border>
  </borders>
  <cellStyleXfs count="15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8">
    <xf numFmtId="0" fontId="0" fillId="0" borderId="0" xfId="0"/>
    <xf numFmtId="0" fontId="0" fillId="0" borderId="0" xfId="0" applyAlignment="1">
      <alignment horizontal="left"/>
    </xf>
    <xf numFmtId="165" fontId="4" fillId="0" borderId="0" xfId="0" applyNumberFormat="1" applyFont="1"/>
    <xf numFmtId="0" fontId="4" fillId="0" borderId="0" xfId="0" applyFont="1"/>
    <xf numFmtId="164" fontId="4" fillId="0" borderId="0" xfId="0" applyNumberFormat="1" applyFont="1" applyAlignment="1">
      <alignment horizontal="left"/>
    </xf>
    <xf numFmtId="20" fontId="4" fillId="0" borderId="0" xfId="0" applyNumberFormat="1" applyFont="1"/>
    <xf numFmtId="0" fontId="4" fillId="0" borderId="0" xfId="0" applyFont="1" applyAlignment="1">
      <alignment horizontal="right"/>
    </xf>
    <xf numFmtId="0" fontId="0" fillId="0" borderId="0" xfId="0" applyAlignment="1">
      <alignment horizontal="center"/>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4" fillId="0" borderId="0" xfId="0" applyFont="1" applyAlignment="1">
      <alignment horizontal="center"/>
    </xf>
    <xf numFmtId="0" fontId="8" fillId="0" borderId="0" xfId="0" applyFont="1"/>
    <xf numFmtId="0" fontId="8" fillId="0" borderId="0" xfId="0" applyFont="1" applyAlignment="1">
      <alignment horizontal="center"/>
    </xf>
    <xf numFmtId="0" fontId="4" fillId="0" borderId="0" xfId="0" applyFont="1" applyAlignment="1">
      <alignment horizontal="left"/>
    </xf>
    <xf numFmtId="0" fontId="8" fillId="0" borderId="0" xfId="0" applyFont="1" applyAlignment="1">
      <alignment horizontal="left"/>
    </xf>
    <xf numFmtId="1" fontId="4" fillId="0" borderId="0" xfId="0" applyNumberFormat="1" applyFont="1" applyAlignment="1">
      <alignment horizontal="center"/>
    </xf>
    <xf numFmtId="0" fontId="4" fillId="0" borderId="0" xfId="0" applyFont="1" applyAlignment="1">
      <alignment vertical="center"/>
    </xf>
    <xf numFmtId="0" fontId="10" fillId="0" borderId="0" xfId="0" applyFont="1"/>
    <xf numFmtId="0" fontId="4" fillId="2" borderId="0" xfId="0" applyFont="1" applyFill="1" applyAlignment="1">
      <alignment horizontal="center"/>
    </xf>
    <xf numFmtId="0" fontId="4" fillId="2" borderId="0" xfId="0" applyFont="1" applyFill="1"/>
    <xf numFmtId="0" fontId="0" fillId="2" borderId="0" xfId="0" applyFill="1" applyAlignment="1">
      <alignment horizontal="center"/>
    </xf>
    <xf numFmtId="0" fontId="4" fillId="2" borderId="0" xfId="0" applyFont="1" applyFill="1" applyAlignment="1">
      <alignment horizontal="left"/>
    </xf>
    <xf numFmtId="165" fontId="4" fillId="0" borderId="0" xfId="0" applyNumberFormat="1" applyFont="1" applyAlignment="1">
      <alignment horizontal="center"/>
    </xf>
    <xf numFmtId="0" fontId="3" fillId="0" borderId="0" xfId="0" applyFont="1" applyAlignment="1">
      <alignment horizontal="center"/>
    </xf>
    <xf numFmtId="168" fontId="4" fillId="0" borderId="0" xfId="0" applyNumberFormat="1" applyFont="1" applyAlignment="1">
      <alignment horizontal="center"/>
    </xf>
    <xf numFmtId="167" fontId="4" fillId="0" borderId="0" xfId="0" applyNumberFormat="1" applyFont="1" applyAlignment="1">
      <alignment horizontal="center"/>
    </xf>
    <xf numFmtId="167" fontId="4" fillId="0" borderId="0" xfId="0" applyNumberFormat="1" applyFont="1" applyAlignment="1">
      <alignment horizontal="center" vertical="center"/>
    </xf>
    <xf numFmtId="2" fontId="4" fillId="0" borderId="0" xfId="0" applyNumberFormat="1" applyFont="1" applyAlignment="1">
      <alignment horizontal="center"/>
    </xf>
    <xf numFmtId="164" fontId="4" fillId="0" borderId="0" xfId="0" applyNumberFormat="1" applyFont="1" applyAlignment="1">
      <alignment horizontal="center"/>
    </xf>
    <xf numFmtId="20" fontId="4" fillId="0" borderId="0" xfId="0" applyNumberFormat="1" applyFont="1" applyAlignment="1">
      <alignment horizontal="center"/>
    </xf>
    <xf numFmtId="166" fontId="4" fillId="0" borderId="0" xfId="0" applyNumberFormat="1" applyFont="1" applyAlignment="1">
      <alignment horizontal="center"/>
    </xf>
    <xf numFmtId="14" fontId="4" fillId="0" borderId="0" xfId="0" applyNumberFormat="1" applyFont="1" applyAlignment="1">
      <alignment horizontal="center"/>
    </xf>
    <xf numFmtId="49" fontId="4" fillId="0" borderId="0" xfId="0" applyNumberFormat="1" applyFont="1" applyAlignment="1">
      <alignment horizontal="center"/>
    </xf>
    <xf numFmtId="167" fontId="3" fillId="0" borderId="0" xfId="0" applyNumberFormat="1" applyFont="1" applyAlignment="1">
      <alignment horizontal="center"/>
    </xf>
    <xf numFmtId="2" fontId="3" fillId="0" borderId="0" xfId="0" applyNumberFormat="1" applyFont="1" applyAlignment="1">
      <alignment horizontal="center"/>
    </xf>
    <xf numFmtId="2" fontId="4" fillId="0" borderId="0" xfId="0" applyNumberFormat="1" applyFont="1" applyAlignment="1">
      <alignment horizontal="center" vertical="center"/>
    </xf>
    <xf numFmtId="0" fontId="4" fillId="3" borderId="0" xfId="0" applyFont="1" applyFill="1"/>
    <xf numFmtId="165" fontId="4" fillId="3" borderId="0" xfId="0" applyNumberFormat="1" applyFont="1" applyFill="1"/>
    <xf numFmtId="0" fontId="0" fillId="0" borderId="0" xfId="0" applyAlignment="1">
      <alignment vertical="top"/>
    </xf>
    <xf numFmtId="0" fontId="0" fillId="0" borderId="0" xfId="0" applyAlignment="1">
      <alignment horizontal="left" vertical="top"/>
    </xf>
    <xf numFmtId="0" fontId="13" fillId="0" borderId="0" xfId="0" applyFont="1"/>
    <xf numFmtId="0" fontId="13" fillId="0" borderId="0" xfId="0" applyFont="1" applyAlignment="1">
      <alignment horizontal="center"/>
    </xf>
    <xf numFmtId="166" fontId="0" fillId="0" borderId="0" xfId="0" applyNumberFormat="1"/>
    <xf numFmtId="0" fontId="12" fillId="0" borderId="0" xfId="0" applyFont="1"/>
    <xf numFmtId="0" fontId="0" fillId="0" borderId="0" xfId="0" applyAlignment="1">
      <alignment horizontal="right"/>
    </xf>
    <xf numFmtId="0" fontId="0" fillId="2" borderId="0" xfId="0" applyFill="1"/>
    <xf numFmtId="22" fontId="0" fillId="2" borderId="0" xfId="0" applyNumberFormat="1" applyFill="1" applyAlignment="1">
      <alignment horizontal="right"/>
    </xf>
    <xf numFmtId="0" fontId="12" fillId="2" borderId="0" xfId="0" applyFont="1" applyFill="1"/>
    <xf numFmtId="49" fontId="4" fillId="0" borderId="0" xfId="0" applyNumberFormat="1" applyFont="1" applyAlignment="1">
      <alignment horizontal="left"/>
    </xf>
    <xf numFmtId="0" fontId="3" fillId="0" borderId="0" xfId="0" applyFont="1" applyAlignment="1">
      <alignment horizontal="left"/>
    </xf>
    <xf numFmtId="169" fontId="4" fillId="0" borderId="0" xfId="0" applyNumberFormat="1" applyFont="1" applyAlignment="1">
      <alignment horizontal="center"/>
    </xf>
    <xf numFmtId="20" fontId="4" fillId="0" borderId="0" xfId="0" applyNumberFormat="1" applyFont="1" applyAlignment="1">
      <alignment horizontal="left"/>
    </xf>
    <xf numFmtId="167" fontId="4" fillId="4" borderId="0" xfId="0" applyNumberFormat="1" applyFont="1" applyFill="1" applyAlignment="1">
      <alignment horizontal="center"/>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xf>
    <xf numFmtId="0" fontId="15" fillId="0" borderId="0" xfId="0" applyFont="1" applyAlignment="1">
      <alignment horizontal="justify" vertical="center"/>
    </xf>
  </cellXfs>
  <cellStyles count="15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Normal" xfId="0" builtinId="0"/>
  </cellStyles>
  <dxfs count="0"/>
  <tableStyles count="0" defaultTableStyle="TableStyleMedium9" defaultPivotStyle="PivotStyleMedium4"/>
  <colors>
    <mruColors>
      <color rgb="FF9999FF"/>
      <color rgb="FF669900"/>
      <color rgb="FF996600"/>
      <color rgb="FF99CC00"/>
      <color rgb="FF00CC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pattFill prst="wdUpDiag">
              <a:fgClr>
                <a:sysClr val="windowText" lastClr="000000"/>
              </a:fgClr>
              <a:bgClr>
                <a:schemeClr val="bg1"/>
              </a:bgClr>
            </a:pattFill>
            <a:ln w="25400">
              <a:solidFill>
                <a:schemeClr val="tx1"/>
              </a:solidFill>
            </a:ln>
            <a:effectLst/>
          </c:spPr>
          <c:invertIfNegative val="0"/>
          <c:dPt>
            <c:idx val="1"/>
            <c:invertIfNegative val="0"/>
            <c:bubble3D val="0"/>
            <c:spPr>
              <a:pattFill prst="wdUpDiag">
                <a:fgClr>
                  <a:sysClr val="windowText" lastClr="000000"/>
                </a:fgClr>
                <a:bgClr>
                  <a:schemeClr val="bg1"/>
                </a:bgClr>
              </a:pattFill>
              <a:ln w="25400">
                <a:solidFill>
                  <a:schemeClr val="tx1"/>
                </a:solidFill>
              </a:ln>
              <a:effectLst/>
            </c:spPr>
            <c:extLst>
              <c:ext xmlns:c16="http://schemas.microsoft.com/office/drawing/2014/chart" uri="{C3380CC4-5D6E-409C-BE32-E72D297353CC}">
                <c16:uniqueId val="{00000001-53D3-4EAC-93F2-F83699AD8590}"/>
              </c:ext>
            </c:extLst>
          </c:dPt>
          <c:cat>
            <c:strRef>
              <c:f>'[1]Taxonomical classifications'!$AE$5:$AE$20</c:f>
              <c:strCache>
                <c:ptCount val="16"/>
                <c:pt idx="0">
                  <c:v>Anser</c:v>
                </c:pt>
                <c:pt idx="1">
                  <c:v>Bos</c:v>
                </c:pt>
                <c:pt idx="2">
                  <c:v>Canis</c:v>
                </c:pt>
                <c:pt idx="3">
                  <c:v>Capra</c:v>
                </c:pt>
                <c:pt idx="4">
                  <c:v>Cavia</c:v>
                </c:pt>
                <c:pt idx="5">
                  <c:v>Cervus</c:v>
                </c:pt>
                <c:pt idx="6">
                  <c:v>Columba</c:v>
                </c:pt>
                <c:pt idx="7">
                  <c:v>Coragyps</c:v>
                </c:pt>
                <c:pt idx="8">
                  <c:v>Equus</c:v>
                </c:pt>
                <c:pt idx="9">
                  <c:v>Felis Linnaeus</c:v>
                </c:pt>
                <c:pt idx="10">
                  <c:v>Gallus</c:v>
                </c:pt>
                <c:pt idx="11">
                  <c:v>Mus</c:v>
                </c:pt>
                <c:pt idx="12">
                  <c:v>Ovis</c:v>
                </c:pt>
                <c:pt idx="13">
                  <c:v>Passer</c:v>
                </c:pt>
                <c:pt idx="14">
                  <c:v>Rhizosomichthys</c:v>
                </c:pt>
                <c:pt idx="15">
                  <c:v>Sus</c:v>
                </c:pt>
              </c:strCache>
            </c:strRef>
          </c:cat>
          <c:val>
            <c:numRef>
              <c:f>'[1]Taxonomical classifications'!$AF$5:$AF$20</c:f>
              <c:numCache>
                <c:formatCode>General</c:formatCode>
                <c:ptCount val="16"/>
                <c:pt idx="0">
                  <c:v>1</c:v>
                </c:pt>
                <c:pt idx="1">
                  <c:v>27</c:v>
                </c:pt>
                <c:pt idx="2">
                  <c:v>34</c:v>
                </c:pt>
                <c:pt idx="3">
                  <c:v>2</c:v>
                </c:pt>
                <c:pt idx="4">
                  <c:v>1</c:v>
                </c:pt>
                <c:pt idx="5">
                  <c:v>1</c:v>
                </c:pt>
                <c:pt idx="6">
                  <c:v>3</c:v>
                </c:pt>
                <c:pt idx="7">
                  <c:v>2</c:v>
                </c:pt>
                <c:pt idx="8">
                  <c:v>20</c:v>
                </c:pt>
                <c:pt idx="9">
                  <c:v>3</c:v>
                </c:pt>
                <c:pt idx="10">
                  <c:v>13</c:v>
                </c:pt>
                <c:pt idx="11">
                  <c:v>1</c:v>
                </c:pt>
                <c:pt idx="12">
                  <c:v>1</c:v>
                </c:pt>
                <c:pt idx="13">
                  <c:v>1</c:v>
                </c:pt>
                <c:pt idx="14">
                  <c:v>1</c:v>
                </c:pt>
                <c:pt idx="15">
                  <c:v>4</c:v>
                </c:pt>
              </c:numCache>
            </c:numRef>
          </c:val>
          <c:extLst>
            <c:ext xmlns:c16="http://schemas.microsoft.com/office/drawing/2014/chart" uri="{C3380CC4-5D6E-409C-BE32-E72D297353CC}">
              <c16:uniqueId val="{00000002-53D3-4EAC-93F2-F83699AD8590}"/>
            </c:ext>
          </c:extLst>
        </c:ser>
        <c:dLbls>
          <c:showLegendKey val="0"/>
          <c:showVal val="0"/>
          <c:showCatName val="0"/>
          <c:showSerName val="0"/>
          <c:showPercent val="0"/>
          <c:showBubbleSize val="0"/>
        </c:dLbls>
        <c:gapWidth val="219"/>
        <c:overlap val="-27"/>
        <c:axId val="1684634495"/>
        <c:axId val="1684629919"/>
      </c:barChart>
      <c:catAx>
        <c:axId val="1684634495"/>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Genus</a:t>
                </a:r>
              </a:p>
            </c:rich>
          </c:tx>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in"/>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684629919"/>
        <c:crosses val="autoZero"/>
        <c:auto val="1"/>
        <c:lblAlgn val="ctr"/>
        <c:lblOffset val="100"/>
        <c:noMultiLvlLbl val="0"/>
      </c:catAx>
      <c:valAx>
        <c:axId val="1684629919"/>
        <c:scaling>
          <c:orientation val="minMax"/>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t>N</a:t>
                </a:r>
              </a:p>
            </c:rich>
          </c:tx>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684634495"/>
        <c:crosses val="autoZero"/>
        <c:crossBetween val="between"/>
        <c:majorUnit val="10"/>
      </c:valAx>
      <c:spPr>
        <a:noFill/>
        <a:ln w="12700">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pattFill prst="wdUpDiag">
              <a:fgClr>
                <a:sysClr val="windowText" lastClr="000000"/>
              </a:fgClr>
              <a:bgClr>
                <a:schemeClr val="bg1"/>
              </a:bgClr>
            </a:pattFill>
            <a:ln w="25400">
              <a:solidFill>
                <a:schemeClr val="tx1"/>
              </a:solidFill>
            </a:ln>
            <a:effectLst/>
          </c:spPr>
          <c:invertIfNegative val="0"/>
          <c:dPt>
            <c:idx val="1"/>
            <c:invertIfNegative val="0"/>
            <c:bubble3D val="0"/>
            <c:spPr>
              <a:pattFill prst="wdUpDiag">
                <a:fgClr>
                  <a:sysClr val="windowText" lastClr="000000"/>
                </a:fgClr>
                <a:bgClr>
                  <a:schemeClr val="bg1"/>
                </a:bgClr>
              </a:pattFill>
              <a:ln w="25400">
                <a:solidFill>
                  <a:schemeClr val="tx1"/>
                </a:solidFill>
              </a:ln>
              <a:effectLst/>
            </c:spPr>
            <c:extLst>
              <c:ext xmlns:c16="http://schemas.microsoft.com/office/drawing/2014/chart" uri="{C3380CC4-5D6E-409C-BE32-E72D297353CC}">
                <c16:uniqueId val="{00000001-F82C-4A79-82FE-802F93DFC17C}"/>
              </c:ext>
            </c:extLst>
          </c:dPt>
          <c:cat>
            <c:strRef>
              <c:f>'[1]Taxonomical classifications'!$AG$5:$AG$20</c:f>
              <c:strCache>
                <c:ptCount val="16"/>
                <c:pt idx="0">
                  <c:v>A. anser</c:v>
                </c:pt>
                <c:pt idx="1">
                  <c:v>B. taurus</c:v>
                </c:pt>
                <c:pt idx="2">
                  <c:v>C. atratus</c:v>
                </c:pt>
                <c:pt idx="3">
                  <c:v>C. familiaris</c:v>
                </c:pt>
                <c:pt idx="4">
                  <c:v>C. hircus</c:v>
                </c:pt>
                <c:pt idx="5">
                  <c:v>C. livia</c:v>
                </c:pt>
                <c:pt idx="6">
                  <c:v>C. porcellus</c:v>
                </c:pt>
                <c:pt idx="7">
                  <c:v>E. caballus</c:v>
                </c:pt>
                <c:pt idx="8">
                  <c:v>E. mulus</c:v>
                </c:pt>
                <c:pt idx="9">
                  <c:v>F. catus</c:v>
                </c:pt>
                <c:pt idx="10">
                  <c:v>G. gallus</c:v>
                </c:pt>
                <c:pt idx="11">
                  <c:v>M. musculus</c:v>
                </c:pt>
                <c:pt idx="12">
                  <c:v>O. aries</c:v>
                </c:pt>
                <c:pt idx="13">
                  <c:v>P. domesticus</c:v>
                </c:pt>
                <c:pt idx="14">
                  <c:v>R. totae</c:v>
                </c:pt>
                <c:pt idx="15">
                  <c:v>S. domesticus</c:v>
                </c:pt>
              </c:strCache>
            </c:strRef>
          </c:cat>
          <c:val>
            <c:numRef>
              <c:f>'[1]Taxonomical classifications'!$AH$5:$AH$20</c:f>
              <c:numCache>
                <c:formatCode>General</c:formatCode>
                <c:ptCount val="16"/>
                <c:pt idx="0">
                  <c:v>1</c:v>
                </c:pt>
                <c:pt idx="1">
                  <c:v>27</c:v>
                </c:pt>
                <c:pt idx="2">
                  <c:v>2</c:v>
                </c:pt>
                <c:pt idx="3">
                  <c:v>34</c:v>
                </c:pt>
                <c:pt idx="4">
                  <c:v>2</c:v>
                </c:pt>
                <c:pt idx="5">
                  <c:v>3</c:v>
                </c:pt>
                <c:pt idx="6">
                  <c:v>1</c:v>
                </c:pt>
                <c:pt idx="7">
                  <c:v>14</c:v>
                </c:pt>
                <c:pt idx="8">
                  <c:v>6</c:v>
                </c:pt>
                <c:pt idx="9">
                  <c:v>3</c:v>
                </c:pt>
                <c:pt idx="10">
                  <c:v>13</c:v>
                </c:pt>
                <c:pt idx="11">
                  <c:v>1</c:v>
                </c:pt>
                <c:pt idx="12">
                  <c:v>1</c:v>
                </c:pt>
                <c:pt idx="13">
                  <c:v>1</c:v>
                </c:pt>
                <c:pt idx="14">
                  <c:v>1</c:v>
                </c:pt>
                <c:pt idx="15">
                  <c:v>4</c:v>
                </c:pt>
              </c:numCache>
            </c:numRef>
          </c:val>
          <c:extLst>
            <c:ext xmlns:c16="http://schemas.microsoft.com/office/drawing/2014/chart" uri="{C3380CC4-5D6E-409C-BE32-E72D297353CC}">
              <c16:uniqueId val="{00000002-F82C-4A79-82FE-802F93DFC17C}"/>
            </c:ext>
          </c:extLst>
        </c:ser>
        <c:dLbls>
          <c:showLegendKey val="0"/>
          <c:showVal val="0"/>
          <c:showCatName val="0"/>
          <c:showSerName val="0"/>
          <c:showPercent val="0"/>
          <c:showBubbleSize val="0"/>
        </c:dLbls>
        <c:gapWidth val="219"/>
        <c:overlap val="-27"/>
        <c:axId val="1684634495"/>
        <c:axId val="1684629919"/>
      </c:barChart>
      <c:catAx>
        <c:axId val="1684634495"/>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Species</a:t>
                </a:r>
              </a:p>
            </c:rich>
          </c:tx>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in"/>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1"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684629919"/>
        <c:crosses val="autoZero"/>
        <c:auto val="1"/>
        <c:lblAlgn val="ctr"/>
        <c:lblOffset val="100"/>
        <c:noMultiLvlLbl val="0"/>
      </c:catAx>
      <c:valAx>
        <c:axId val="1684629919"/>
        <c:scaling>
          <c:orientation val="minMax"/>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t>N</a:t>
                </a:r>
              </a:p>
            </c:rich>
          </c:tx>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684634495"/>
        <c:crosses val="autoZero"/>
        <c:crossBetween val="between"/>
        <c:majorUnit val="10"/>
      </c:valAx>
      <c:spPr>
        <a:noFill/>
        <a:ln w="12700">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40</xdr:col>
      <xdr:colOff>0</xdr:colOff>
      <xdr:row>24</xdr:row>
      <xdr:rowOff>0</xdr:rowOff>
    </xdr:from>
    <xdr:to>
      <xdr:col>45</xdr:col>
      <xdr:colOff>381000</xdr:colOff>
      <xdr:row>37</xdr:row>
      <xdr:rowOff>142875</xdr:rowOff>
    </xdr:to>
    <xdr:graphicFrame macro="">
      <xdr:nvGraphicFramePr>
        <xdr:cNvPr id="8" name="Gráfico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24</xdr:row>
      <xdr:rowOff>0</xdr:rowOff>
    </xdr:from>
    <xdr:to>
      <xdr:col>51</xdr:col>
      <xdr:colOff>381000</xdr:colOff>
      <xdr:row>37</xdr:row>
      <xdr:rowOff>142875</xdr:rowOff>
    </xdr:to>
    <xdr:graphicFrame macro="">
      <xdr:nvGraphicFramePr>
        <xdr:cNvPr id="9" name="Gráfico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Documents/john/otros/Fenomenos%20geologicos%20y%20comportamiento%20biologico%20relacionado/Reports%20abnormal%20animal%20behavior%20related%20to%20earthquakes%20in%20Colombia-Sanchez%202023/Supplementary%20Spreadsheet%20S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onomical classifications"/>
    </sheetNames>
    <sheetDataSet>
      <sheetData sheetId="0">
        <row r="4">
          <cell r="A4" t="str">
            <v>Agouti</v>
          </cell>
        </row>
        <row r="5">
          <cell r="AE5" t="str">
            <v>Anser</v>
          </cell>
          <cell r="AF5">
            <v>1</v>
          </cell>
          <cell r="AG5" t="str">
            <v>A. anser</v>
          </cell>
          <cell r="AH5">
            <v>1</v>
          </cell>
        </row>
        <row r="6">
          <cell r="AE6" t="str">
            <v>Bos</v>
          </cell>
          <cell r="AF6">
            <v>27</v>
          </cell>
          <cell r="AG6" t="str">
            <v>B. taurus</v>
          </cell>
          <cell r="AH6">
            <v>27</v>
          </cell>
        </row>
        <row r="7">
          <cell r="AE7" t="str">
            <v>Canis</v>
          </cell>
          <cell r="AF7">
            <v>34</v>
          </cell>
          <cell r="AG7" t="str">
            <v>C. atratus</v>
          </cell>
          <cell r="AH7">
            <v>2</v>
          </cell>
        </row>
        <row r="8">
          <cell r="AE8" t="str">
            <v>Capra</v>
          </cell>
          <cell r="AF8">
            <v>2</v>
          </cell>
          <cell r="AG8" t="str">
            <v>C. familiaris</v>
          </cell>
          <cell r="AH8">
            <v>34</v>
          </cell>
        </row>
        <row r="9">
          <cell r="AE9" t="str">
            <v>Cavia</v>
          </cell>
          <cell r="AF9">
            <v>1</v>
          </cell>
          <cell r="AG9" t="str">
            <v>C. hircus</v>
          </cell>
          <cell r="AH9">
            <v>2</v>
          </cell>
        </row>
        <row r="10">
          <cell r="AE10" t="str">
            <v>Cervus</v>
          </cell>
          <cell r="AF10">
            <v>1</v>
          </cell>
          <cell r="AG10" t="str">
            <v>C. livia</v>
          </cell>
          <cell r="AH10">
            <v>3</v>
          </cell>
        </row>
        <row r="11">
          <cell r="AE11" t="str">
            <v>Columba</v>
          </cell>
          <cell r="AF11">
            <v>3</v>
          </cell>
          <cell r="AG11" t="str">
            <v>C. porcellus</v>
          </cell>
          <cell r="AH11">
            <v>1</v>
          </cell>
        </row>
        <row r="12">
          <cell r="AE12" t="str">
            <v>Coragyps</v>
          </cell>
          <cell r="AF12">
            <v>2</v>
          </cell>
          <cell r="AG12" t="str">
            <v>E. caballus</v>
          </cell>
          <cell r="AH12">
            <v>14</v>
          </cell>
        </row>
        <row r="13">
          <cell r="AE13" t="str">
            <v>Equus</v>
          </cell>
          <cell r="AF13">
            <v>20</v>
          </cell>
          <cell r="AG13" t="str">
            <v>E. mulus</v>
          </cell>
          <cell r="AH13">
            <v>6</v>
          </cell>
        </row>
        <row r="14">
          <cell r="AE14" t="str">
            <v>Felis Linnaeus</v>
          </cell>
          <cell r="AF14">
            <v>3</v>
          </cell>
          <cell r="AG14" t="str">
            <v>F. catus</v>
          </cell>
          <cell r="AH14">
            <v>3</v>
          </cell>
        </row>
        <row r="15">
          <cell r="AE15" t="str">
            <v>Gallus</v>
          </cell>
          <cell r="AF15">
            <v>13</v>
          </cell>
          <cell r="AG15" t="str">
            <v>G. gallus</v>
          </cell>
          <cell r="AH15">
            <v>13</v>
          </cell>
        </row>
        <row r="16">
          <cell r="AE16" t="str">
            <v>Mus</v>
          </cell>
          <cell r="AF16">
            <v>1</v>
          </cell>
          <cell r="AG16" t="str">
            <v>M. musculus</v>
          </cell>
          <cell r="AH16">
            <v>1</v>
          </cell>
        </row>
        <row r="17">
          <cell r="AE17" t="str">
            <v>Ovis</v>
          </cell>
          <cell r="AF17">
            <v>1</v>
          </cell>
          <cell r="AG17" t="str">
            <v>O. aries</v>
          </cell>
          <cell r="AH17">
            <v>1</v>
          </cell>
        </row>
        <row r="18">
          <cell r="AE18" t="str">
            <v>Passer</v>
          </cell>
          <cell r="AF18">
            <v>1</v>
          </cell>
          <cell r="AG18" t="str">
            <v>P. domesticus</v>
          </cell>
          <cell r="AH18">
            <v>1</v>
          </cell>
        </row>
        <row r="19">
          <cell r="AE19" t="str">
            <v>Rhizosomichthys</v>
          </cell>
          <cell r="AF19">
            <v>1</v>
          </cell>
          <cell r="AG19" t="str">
            <v>R. totae</v>
          </cell>
          <cell r="AH19">
            <v>1</v>
          </cell>
        </row>
        <row r="20">
          <cell r="AE20" t="str">
            <v>Sus</v>
          </cell>
          <cell r="AF20">
            <v>4</v>
          </cell>
          <cell r="AG20" t="str">
            <v>S. domesticus</v>
          </cell>
          <cell r="AH20">
            <v>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1BFB-E2B8-4591-B158-BA48406E6D11}">
  <dimension ref="A1:A2"/>
  <sheetViews>
    <sheetView tabSelected="1" workbookViewId="0">
      <selection activeCell="A6" sqref="A6"/>
    </sheetView>
  </sheetViews>
  <sheetFormatPr baseColWidth="10" defaultRowHeight="15.75" x14ac:dyDescent="0.25"/>
  <cols>
    <col min="1" max="1" width="76.75" customWidth="1"/>
  </cols>
  <sheetData>
    <row r="1" spans="1:1" ht="20.25" x14ac:dyDescent="0.25">
      <c r="A1" s="57" t="s">
        <v>856</v>
      </c>
    </row>
    <row r="2" spans="1:1" ht="47.25" x14ac:dyDescent="0.25">
      <c r="A2" s="54" t="s">
        <v>855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19"/>
  <sheetViews>
    <sheetView zoomScale="106" zoomScaleNormal="106" zoomScalePageLayoutView="125" workbookViewId="0">
      <selection sqref="A1:Y1"/>
    </sheetView>
  </sheetViews>
  <sheetFormatPr baseColWidth="10" defaultRowHeight="15.75" x14ac:dyDescent="0.25"/>
  <cols>
    <col min="1" max="1" width="15.25" style="7" customWidth="1"/>
    <col min="2" max="2" width="13.375" style="1" customWidth="1"/>
    <col min="5" max="5" width="9.625" customWidth="1"/>
    <col min="6" max="6" width="20.375" customWidth="1"/>
    <col min="7" max="7" width="8.375" customWidth="1"/>
    <col min="8" max="8" width="9.125" customWidth="1"/>
    <col min="9" max="10" width="7.625" customWidth="1"/>
    <col min="11" max="11" width="8.875" customWidth="1"/>
    <col min="13" max="13" width="14.375" customWidth="1"/>
    <col min="14" max="14" width="21.125" customWidth="1"/>
    <col min="15" max="21" width="18.5" style="9" customWidth="1"/>
    <col min="22" max="22" width="25.625" customWidth="1"/>
    <col min="23" max="23" width="24.75" customWidth="1"/>
    <col min="24" max="24" width="17" customWidth="1"/>
    <col min="25" max="25" width="50.25" customWidth="1"/>
  </cols>
  <sheetData>
    <row r="1" spans="1:35" s="39" customFormat="1" ht="23.25" customHeight="1" x14ac:dyDescent="0.25">
      <c r="A1" s="55" t="s">
        <v>692</v>
      </c>
      <c r="B1" s="55"/>
      <c r="C1" s="55"/>
      <c r="D1" s="55"/>
      <c r="E1" s="55"/>
      <c r="F1" s="55"/>
      <c r="G1" s="55"/>
      <c r="H1" s="55"/>
      <c r="I1" s="55"/>
      <c r="J1" s="55"/>
      <c r="K1" s="55"/>
      <c r="L1" s="55"/>
      <c r="M1" s="55"/>
      <c r="N1" s="55"/>
      <c r="O1" s="55"/>
      <c r="P1" s="55"/>
      <c r="Q1" s="55"/>
      <c r="R1" s="55"/>
      <c r="S1" s="55"/>
      <c r="T1" s="55"/>
      <c r="U1" s="55"/>
      <c r="V1" s="55"/>
      <c r="W1" s="55"/>
      <c r="X1" s="55"/>
      <c r="Y1" s="55"/>
    </row>
    <row r="2" spans="1:35" s="39" customFormat="1" ht="23.25" customHeight="1" x14ac:dyDescent="0.25">
      <c r="A2" s="55" t="s">
        <v>691</v>
      </c>
      <c r="B2" s="55"/>
      <c r="C2" s="55"/>
      <c r="D2" s="55"/>
      <c r="E2" s="55"/>
      <c r="F2" s="55"/>
      <c r="G2" s="55"/>
      <c r="H2" s="55"/>
      <c r="I2" s="55"/>
      <c r="J2" s="55"/>
      <c r="K2" s="55"/>
      <c r="L2" s="55"/>
      <c r="M2" s="55"/>
      <c r="N2" s="55"/>
      <c r="O2" s="55"/>
      <c r="P2" s="55"/>
      <c r="Q2" s="55"/>
      <c r="R2" s="55"/>
      <c r="S2" s="55"/>
      <c r="T2" s="55"/>
      <c r="U2" s="55"/>
      <c r="V2" s="55"/>
      <c r="W2" s="55"/>
      <c r="X2" s="55"/>
      <c r="Y2" s="55"/>
    </row>
    <row r="3" spans="1:35" x14ac:dyDescent="0.25">
      <c r="A3" s="21"/>
      <c r="B3" s="22" t="s">
        <v>526</v>
      </c>
      <c r="C3" s="20"/>
      <c r="D3" s="20"/>
      <c r="E3" s="3"/>
      <c r="F3" s="3"/>
      <c r="G3" s="3"/>
      <c r="H3" s="3"/>
      <c r="I3" s="12" t="s">
        <v>103</v>
      </c>
      <c r="J3" s="12" t="s">
        <v>103</v>
      </c>
      <c r="K3" s="12" t="s">
        <v>103</v>
      </c>
      <c r="L3" s="12" t="s">
        <v>103</v>
      </c>
      <c r="M3" s="3"/>
      <c r="N3" s="3"/>
      <c r="O3" s="13" t="s">
        <v>104</v>
      </c>
      <c r="P3" s="13" t="s">
        <v>104</v>
      </c>
      <c r="Q3" s="13" t="s">
        <v>104</v>
      </c>
      <c r="R3" s="13" t="s">
        <v>104</v>
      </c>
      <c r="S3" s="16"/>
      <c r="T3" s="16"/>
      <c r="U3" s="16"/>
      <c r="V3" s="3"/>
      <c r="W3" s="3"/>
      <c r="X3" s="3"/>
      <c r="Y3" s="3"/>
      <c r="Z3" s="3"/>
      <c r="AA3" s="3"/>
      <c r="AB3" s="3"/>
      <c r="AC3" s="3"/>
      <c r="AD3" s="3"/>
      <c r="AE3" s="3"/>
      <c r="AF3" s="3"/>
      <c r="AG3" s="3"/>
      <c r="AH3" s="3"/>
      <c r="AI3" s="3"/>
    </row>
    <row r="4" spans="1:35" x14ac:dyDescent="0.25">
      <c r="A4" s="13" t="s">
        <v>518</v>
      </c>
      <c r="B4" s="15" t="s">
        <v>33</v>
      </c>
      <c r="C4" s="12" t="s">
        <v>34</v>
      </c>
      <c r="D4" s="15" t="s">
        <v>71</v>
      </c>
      <c r="E4" s="12" t="s">
        <v>35</v>
      </c>
      <c r="F4" s="12" t="s">
        <v>36</v>
      </c>
      <c r="G4" s="12" t="s">
        <v>47</v>
      </c>
      <c r="H4" s="12" t="s">
        <v>88</v>
      </c>
      <c r="I4" s="13" t="s">
        <v>38</v>
      </c>
      <c r="J4" s="13" t="s">
        <v>37</v>
      </c>
      <c r="K4" s="13" t="s">
        <v>1</v>
      </c>
      <c r="L4" s="13" t="s">
        <v>0</v>
      </c>
      <c r="M4" s="12" t="s">
        <v>39</v>
      </c>
      <c r="N4" s="12" t="s">
        <v>45</v>
      </c>
      <c r="O4" s="13" t="s">
        <v>38</v>
      </c>
      <c r="P4" s="13" t="s">
        <v>37</v>
      </c>
      <c r="Q4" s="13" t="s">
        <v>1</v>
      </c>
      <c r="R4" s="13" t="s">
        <v>0</v>
      </c>
      <c r="S4" s="13" t="s">
        <v>108</v>
      </c>
      <c r="T4" s="13" t="s">
        <v>822</v>
      </c>
      <c r="U4" s="13" t="s">
        <v>823</v>
      </c>
      <c r="V4" s="13" t="s">
        <v>41</v>
      </c>
      <c r="W4" s="13" t="s">
        <v>46</v>
      </c>
      <c r="X4" s="13" t="s">
        <v>100</v>
      </c>
      <c r="Y4" s="13" t="s">
        <v>527</v>
      </c>
      <c r="Z4" s="3"/>
      <c r="AA4" s="3"/>
      <c r="AB4" s="3"/>
      <c r="AC4" s="3"/>
      <c r="AD4" s="3"/>
      <c r="AE4" s="3"/>
      <c r="AF4" s="3"/>
      <c r="AG4" s="3"/>
      <c r="AH4" s="3"/>
      <c r="AI4" s="3"/>
    </row>
    <row r="5" spans="1:35" x14ac:dyDescent="0.25">
      <c r="A5" s="11">
        <v>1</v>
      </c>
      <c r="B5" s="29" t="s">
        <v>6</v>
      </c>
      <c r="C5" s="30">
        <v>0.625</v>
      </c>
      <c r="D5" s="11">
        <v>3</v>
      </c>
      <c r="E5" s="11" t="s">
        <v>3</v>
      </c>
      <c r="F5" s="11" t="s">
        <v>2</v>
      </c>
      <c r="G5" s="11"/>
      <c r="H5" s="11"/>
      <c r="I5" s="23">
        <v>8.3000000000000007</v>
      </c>
      <c r="J5" s="23">
        <v>-71.900000000000006</v>
      </c>
      <c r="K5" s="28">
        <v>918631.42</v>
      </c>
      <c r="L5" s="28">
        <v>180528.71</v>
      </c>
      <c r="M5" s="3" t="s">
        <v>40</v>
      </c>
      <c r="N5" s="3" t="s">
        <v>274</v>
      </c>
      <c r="O5" s="26">
        <v>8.1333330000000004</v>
      </c>
      <c r="P5" s="26">
        <v>-71.983333000000002</v>
      </c>
      <c r="Q5" s="28">
        <v>900250</v>
      </c>
      <c r="R5" s="28">
        <v>171203</v>
      </c>
      <c r="S5" s="11" t="s">
        <v>168</v>
      </c>
      <c r="T5" s="11" t="s">
        <v>824</v>
      </c>
      <c r="U5" s="11" t="s">
        <v>824</v>
      </c>
      <c r="V5" s="3" t="s">
        <v>280</v>
      </c>
      <c r="W5" s="3" t="s">
        <v>520</v>
      </c>
      <c r="X5" s="3" t="s">
        <v>393</v>
      </c>
      <c r="Y5" s="37" t="s">
        <v>395</v>
      </c>
      <c r="Z5" s="3"/>
      <c r="AA5" s="3"/>
      <c r="AB5" s="3"/>
      <c r="AC5" s="3"/>
      <c r="AD5" s="3"/>
      <c r="AE5" s="3"/>
      <c r="AF5" s="3"/>
      <c r="AG5" s="3"/>
      <c r="AH5" s="3"/>
      <c r="AI5" s="3"/>
    </row>
    <row r="6" spans="1:35" x14ac:dyDescent="0.25">
      <c r="A6" s="11"/>
      <c r="B6" s="29"/>
      <c r="C6" s="30"/>
      <c r="D6" s="11"/>
      <c r="E6" s="11"/>
      <c r="F6" s="11"/>
      <c r="G6" s="11"/>
      <c r="H6" s="11"/>
      <c r="I6" s="23"/>
      <c r="J6" s="23"/>
      <c r="K6" s="16"/>
      <c r="L6" s="16"/>
      <c r="M6" s="3"/>
      <c r="N6" s="3" t="s">
        <v>275</v>
      </c>
      <c r="O6" s="26">
        <v>8.1333330000000004</v>
      </c>
      <c r="P6" s="26">
        <v>-71.983333000000002</v>
      </c>
      <c r="Q6" s="28">
        <v>900250</v>
      </c>
      <c r="R6" s="28">
        <v>171203</v>
      </c>
      <c r="S6" s="11" t="s">
        <v>168</v>
      </c>
      <c r="T6" s="29" t="s">
        <v>6</v>
      </c>
      <c r="U6" s="11" t="s">
        <v>824</v>
      </c>
      <c r="V6" s="3" t="s">
        <v>141</v>
      </c>
      <c r="W6" s="3" t="s">
        <v>101</v>
      </c>
      <c r="X6" s="3"/>
      <c r="Y6" s="37" t="s">
        <v>530</v>
      </c>
      <c r="Z6" s="3"/>
      <c r="AA6" s="3"/>
      <c r="AB6" s="3"/>
      <c r="AC6" s="3"/>
      <c r="AD6" s="3"/>
      <c r="AE6" s="3"/>
      <c r="AF6" s="3"/>
      <c r="AG6" s="3"/>
      <c r="AH6" s="3"/>
      <c r="AI6" s="3"/>
    </row>
    <row r="7" spans="1:35" x14ac:dyDescent="0.25">
      <c r="A7" s="19">
        <v>2</v>
      </c>
      <c r="B7" s="29" t="s">
        <v>7</v>
      </c>
      <c r="C7" s="30">
        <v>0.39583333333333331</v>
      </c>
      <c r="D7" s="11">
        <v>8</v>
      </c>
      <c r="E7" s="11" t="s">
        <v>4</v>
      </c>
      <c r="F7" s="11" t="s">
        <v>73</v>
      </c>
      <c r="G7" s="31">
        <v>6.2</v>
      </c>
      <c r="H7" s="31">
        <v>15</v>
      </c>
      <c r="I7" s="23">
        <v>4.4400000000000004</v>
      </c>
      <c r="J7" s="23">
        <v>-73.83</v>
      </c>
      <c r="K7" s="28">
        <v>490865.87</v>
      </c>
      <c r="L7" s="28">
        <v>629812.56999999995</v>
      </c>
      <c r="M7" s="3" t="s">
        <v>48</v>
      </c>
      <c r="N7" s="3" t="s">
        <v>476</v>
      </c>
      <c r="O7" s="26">
        <v>4.6097099999999998</v>
      </c>
      <c r="P7" s="26">
        <v>-74.08175</v>
      </c>
      <c r="Q7" s="35">
        <v>509588</v>
      </c>
      <c r="R7" s="35">
        <v>601854</v>
      </c>
      <c r="S7" s="11" t="s">
        <v>109</v>
      </c>
      <c r="T7" s="29" t="s">
        <v>7</v>
      </c>
      <c r="U7" s="30">
        <v>0.39583333333333331</v>
      </c>
      <c r="V7" s="3" t="s">
        <v>505</v>
      </c>
      <c r="W7" s="3" t="s">
        <v>42</v>
      </c>
      <c r="X7" s="3"/>
      <c r="Y7" s="37" t="s">
        <v>531</v>
      </c>
      <c r="Z7" s="3"/>
      <c r="AA7" s="3"/>
      <c r="AB7" s="3"/>
      <c r="AC7" s="3"/>
      <c r="AD7" s="3"/>
      <c r="AE7" s="3"/>
      <c r="AF7" s="3"/>
      <c r="AG7" s="3"/>
      <c r="AH7" s="3"/>
      <c r="AI7" s="3"/>
    </row>
    <row r="8" spans="1:35" x14ac:dyDescent="0.25">
      <c r="A8" s="11">
        <v>3</v>
      </c>
      <c r="B8" s="29" t="s">
        <v>8</v>
      </c>
      <c r="C8" s="30">
        <v>0.99930555555555556</v>
      </c>
      <c r="D8" s="11">
        <v>1</v>
      </c>
      <c r="E8" s="11" t="s">
        <v>3</v>
      </c>
      <c r="F8" s="11" t="s">
        <v>2</v>
      </c>
      <c r="G8" s="11"/>
      <c r="H8" s="11"/>
      <c r="I8" s="23">
        <v>3</v>
      </c>
      <c r="J8" s="23">
        <v>-76.5</v>
      </c>
      <c r="K8" s="28">
        <v>331707.40000000002</v>
      </c>
      <c r="L8" s="28">
        <v>333295.71000000002</v>
      </c>
      <c r="M8" s="3" t="s">
        <v>49</v>
      </c>
      <c r="N8" s="3" t="s">
        <v>501</v>
      </c>
      <c r="O8" s="26">
        <v>3.0083329999999999</v>
      </c>
      <c r="P8" s="26">
        <v>-76.483889000000005</v>
      </c>
      <c r="Q8" s="35">
        <v>332626</v>
      </c>
      <c r="R8" s="35">
        <v>335088</v>
      </c>
      <c r="S8" s="24" t="s">
        <v>109</v>
      </c>
      <c r="T8" s="29" t="s">
        <v>8</v>
      </c>
      <c r="U8" s="30">
        <v>0.99930555555555556</v>
      </c>
      <c r="V8" s="3" t="s">
        <v>506</v>
      </c>
      <c r="W8" s="3" t="s">
        <v>42</v>
      </c>
      <c r="X8" s="3"/>
      <c r="Y8" s="37" t="s">
        <v>276</v>
      </c>
      <c r="Z8" s="3"/>
      <c r="AA8" s="3"/>
      <c r="AB8" s="3"/>
      <c r="AC8" s="3"/>
      <c r="AD8" s="3"/>
      <c r="AE8" s="3"/>
      <c r="AF8" s="3"/>
      <c r="AG8" s="3"/>
      <c r="AH8" s="3"/>
      <c r="AI8" s="3"/>
    </row>
    <row r="9" spans="1:35" x14ac:dyDescent="0.25">
      <c r="A9" s="19">
        <v>4</v>
      </c>
      <c r="B9" s="29" t="s">
        <v>74</v>
      </c>
      <c r="C9" s="30">
        <v>0.9375</v>
      </c>
      <c r="D9" s="11">
        <v>8</v>
      </c>
      <c r="E9" s="11" t="s">
        <v>4</v>
      </c>
      <c r="F9" s="11" t="s">
        <v>73</v>
      </c>
      <c r="G9" s="11">
        <v>6.5</v>
      </c>
      <c r="H9" s="31">
        <v>15</v>
      </c>
      <c r="I9" s="23">
        <v>5.01</v>
      </c>
      <c r="J9" s="23">
        <v>-73.59</v>
      </c>
      <c r="K9" s="28">
        <v>553937.68000000005</v>
      </c>
      <c r="L9" s="28">
        <v>656317.9</v>
      </c>
      <c r="M9" s="3" t="s">
        <v>75</v>
      </c>
      <c r="N9" s="3" t="s">
        <v>476</v>
      </c>
      <c r="O9" s="26">
        <v>4.6097099999999998</v>
      </c>
      <c r="P9" s="26">
        <v>-74.08175</v>
      </c>
      <c r="Q9" s="35">
        <v>509588</v>
      </c>
      <c r="R9" s="35">
        <v>601854</v>
      </c>
      <c r="S9" s="11" t="s">
        <v>109</v>
      </c>
      <c r="T9" s="29" t="s">
        <v>74</v>
      </c>
      <c r="U9" s="30">
        <v>0.9375</v>
      </c>
      <c r="V9" s="3" t="s">
        <v>507</v>
      </c>
      <c r="W9" s="3" t="s">
        <v>42</v>
      </c>
      <c r="X9" s="3"/>
      <c r="Y9" s="37" t="s">
        <v>277</v>
      </c>
      <c r="Z9" s="3"/>
      <c r="AA9" s="3"/>
      <c r="AB9" s="3"/>
      <c r="AC9" s="3"/>
      <c r="AD9" s="3"/>
      <c r="AE9" s="3"/>
      <c r="AF9" s="3"/>
      <c r="AG9" s="3"/>
      <c r="AH9" s="3"/>
      <c r="AI9" s="3"/>
    </row>
    <row r="10" spans="1:35" x14ac:dyDescent="0.25">
      <c r="A10" s="19">
        <v>5</v>
      </c>
      <c r="B10" s="29" t="s">
        <v>9</v>
      </c>
      <c r="C10" s="30">
        <v>0.75</v>
      </c>
      <c r="D10" s="11">
        <v>10</v>
      </c>
      <c r="E10" s="11" t="s">
        <v>4</v>
      </c>
      <c r="F10" s="11" t="s">
        <v>73</v>
      </c>
      <c r="G10" s="11">
        <v>7.1</v>
      </c>
      <c r="H10" s="31">
        <v>10</v>
      </c>
      <c r="I10" s="23">
        <v>1.8</v>
      </c>
      <c r="J10" s="23">
        <v>-75.52</v>
      </c>
      <c r="K10" s="28">
        <v>198962.98</v>
      </c>
      <c r="L10" s="28">
        <v>442164.58</v>
      </c>
      <c r="M10" s="3" t="s">
        <v>50</v>
      </c>
      <c r="N10" s="3" t="s">
        <v>854</v>
      </c>
      <c r="O10" s="26">
        <v>5.4505559999999997</v>
      </c>
      <c r="P10" s="26">
        <v>-75.651388999999995</v>
      </c>
      <c r="Q10" s="35">
        <v>602507.39</v>
      </c>
      <c r="R10" s="35">
        <v>427840.73</v>
      </c>
      <c r="S10" s="11" t="s">
        <v>109</v>
      </c>
      <c r="T10" s="29" t="s">
        <v>9</v>
      </c>
      <c r="U10" s="30">
        <v>0.75</v>
      </c>
      <c r="V10" s="3" t="s">
        <v>495</v>
      </c>
      <c r="W10" s="3" t="s">
        <v>42</v>
      </c>
      <c r="X10" s="3"/>
      <c r="Y10" s="37" t="s">
        <v>89</v>
      </c>
      <c r="Z10" s="3"/>
      <c r="AA10" s="3"/>
      <c r="AB10" s="3"/>
      <c r="AC10" s="3"/>
      <c r="AD10" s="3"/>
      <c r="AE10" s="3"/>
      <c r="AF10" s="3"/>
      <c r="AG10" s="3"/>
      <c r="AH10" s="3"/>
      <c r="AI10" s="3"/>
    </row>
    <row r="11" spans="1:35" x14ac:dyDescent="0.25">
      <c r="A11" s="11"/>
      <c r="B11" s="29"/>
      <c r="C11" s="30"/>
      <c r="D11" s="11"/>
      <c r="E11" s="11"/>
      <c r="F11" s="11"/>
      <c r="G11" s="11"/>
      <c r="H11" s="31"/>
      <c r="I11" s="23"/>
      <c r="J11" s="23"/>
      <c r="K11" s="16"/>
      <c r="L11" s="16"/>
      <c r="M11" s="3"/>
      <c r="N11" s="3" t="s">
        <v>105</v>
      </c>
      <c r="O11" s="26"/>
      <c r="P11" s="26"/>
      <c r="Q11" s="28"/>
      <c r="R11" s="28"/>
      <c r="S11" s="11"/>
      <c r="T11" s="11" t="s">
        <v>824</v>
      </c>
      <c r="U11" s="11" t="s">
        <v>824</v>
      </c>
      <c r="V11" s="3" t="s">
        <v>110</v>
      </c>
      <c r="W11" s="3" t="s">
        <v>101</v>
      </c>
      <c r="X11" s="3"/>
      <c r="Y11" s="37" t="s">
        <v>89</v>
      </c>
      <c r="Z11" s="3"/>
      <c r="AA11" s="3"/>
      <c r="AB11" s="3"/>
      <c r="AC11" s="3"/>
      <c r="AD11" s="3"/>
      <c r="AE11" s="3"/>
      <c r="AF11" s="3"/>
      <c r="AG11" s="3"/>
      <c r="AH11" s="3"/>
      <c r="AI11" s="3"/>
    </row>
    <row r="12" spans="1:35" x14ac:dyDescent="0.25">
      <c r="A12" s="11"/>
      <c r="B12" s="29"/>
      <c r="C12" s="30"/>
      <c r="D12" s="11"/>
      <c r="E12" s="11"/>
      <c r="F12" s="11"/>
      <c r="G12" s="11"/>
      <c r="H12" s="31"/>
      <c r="I12" s="23"/>
      <c r="J12" s="23"/>
      <c r="K12" s="16"/>
      <c r="L12" s="16"/>
      <c r="M12" s="3"/>
      <c r="N12" s="3" t="s">
        <v>394</v>
      </c>
      <c r="O12" s="26">
        <v>4.6097099999999998</v>
      </c>
      <c r="P12" s="26">
        <v>-74.08175</v>
      </c>
      <c r="Q12" s="35">
        <v>509588</v>
      </c>
      <c r="R12" s="35">
        <v>601854</v>
      </c>
      <c r="S12" s="11" t="s">
        <v>109</v>
      </c>
      <c r="T12" s="29" t="s">
        <v>9</v>
      </c>
      <c r="U12" s="30">
        <v>0.75</v>
      </c>
      <c r="V12" s="3" t="s">
        <v>111</v>
      </c>
      <c r="W12" s="3" t="s">
        <v>42</v>
      </c>
      <c r="X12" s="3" t="s">
        <v>515</v>
      </c>
      <c r="Y12" s="37" t="s">
        <v>89</v>
      </c>
      <c r="Z12" s="3"/>
      <c r="AA12" s="3"/>
      <c r="AB12" s="3"/>
      <c r="AC12" s="3"/>
      <c r="AD12" s="3"/>
      <c r="AE12" s="3"/>
      <c r="AF12" s="3"/>
      <c r="AG12" s="3"/>
      <c r="AH12" s="3"/>
      <c r="AI12" s="3"/>
    </row>
    <row r="13" spans="1:35" x14ac:dyDescent="0.25">
      <c r="A13" s="11"/>
      <c r="B13" s="29"/>
      <c r="C13" s="30"/>
      <c r="D13" s="11"/>
      <c r="E13" s="11"/>
      <c r="F13" s="11"/>
      <c r="G13" s="11"/>
      <c r="H13" s="31"/>
      <c r="I13" s="23"/>
      <c r="J13" s="23"/>
      <c r="K13" s="16"/>
      <c r="L13" s="16"/>
      <c r="M13" s="3"/>
      <c r="N13" s="3" t="s">
        <v>106</v>
      </c>
      <c r="O13" s="34">
        <v>1.9743889999999999</v>
      </c>
      <c r="P13" s="34">
        <v>-75.932944000000006</v>
      </c>
      <c r="Q13" s="35">
        <v>218259</v>
      </c>
      <c r="R13" s="35">
        <v>396243</v>
      </c>
      <c r="S13" s="24" t="s">
        <v>109</v>
      </c>
      <c r="T13" s="29" t="s">
        <v>9</v>
      </c>
      <c r="U13" s="30">
        <v>0.75</v>
      </c>
      <c r="V13" s="3" t="s">
        <v>112</v>
      </c>
      <c r="W13" s="3" t="s">
        <v>42</v>
      </c>
      <c r="X13" s="3"/>
      <c r="Y13" s="37" t="s">
        <v>396</v>
      </c>
      <c r="Z13" s="3"/>
      <c r="AA13" s="3"/>
      <c r="AB13" s="3"/>
      <c r="AC13" s="3"/>
      <c r="AD13" s="3"/>
      <c r="AE13" s="3"/>
      <c r="AF13" s="3"/>
      <c r="AG13" s="3"/>
      <c r="AH13" s="3"/>
      <c r="AI13" s="3"/>
    </row>
    <row r="14" spans="1:35" x14ac:dyDescent="0.25">
      <c r="A14" s="11"/>
      <c r="B14" s="29"/>
      <c r="C14" s="30"/>
      <c r="D14" s="11"/>
      <c r="E14" s="11"/>
      <c r="F14" s="11"/>
      <c r="G14" s="11"/>
      <c r="H14" s="31"/>
      <c r="I14" s="23"/>
      <c r="J14" s="23"/>
      <c r="K14" s="16"/>
      <c r="L14" s="16"/>
      <c r="M14" s="3"/>
      <c r="N14" s="3" t="s">
        <v>107</v>
      </c>
      <c r="O14" s="26">
        <v>2.4411</v>
      </c>
      <c r="P14" s="26">
        <v>-76.606099999999998</v>
      </c>
      <c r="Q14" s="35">
        <v>269923</v>
      </c>
      <c r="R14" s="35">
        <v>321419</v>
      </c>
      <c r="S14" s="24" t="s">
        <v>109</v>
      </c>
      <c r="T14" s="11" t="s">
        <v>824</v>
      </c>
      <c r="U14" s="11" t="s">
        <v>824</v>
      </c>
      <c r="V14" s="3" t="s">
        <v>113</v>
      </c>
      <c r="W14" s="3" t="s">
        <v>101</v>
      </c>
      <c r="X14" s="3"/>
      <c r="Y14" s="37" t="s">
        <v>396</v>
      </c>
      <c r="Z14" s="3"/>
      <c r="AA14" s="3"/>
      <c r="AB14" s="3"/>
      <c r="AC14" s="3"/>
      <c r="AD14" s="3"/>
      <c r="AE14" s="3"/>
      <c r="AF14" s="3"/>
      <c r="AG14" s="3"/>
      <c r="AH14" s="3"/>
      <c r="AI14" s="3"/>
    </row>
    <row r="15" spans="1:35" x14ac:dyDescent="0.25">
      <c r="A15" s="19">
        <v>6</v>
      </c>
      <c r="B15" s="29" t="s">
        <v>10</v>
      </c>
      <c r="C15" s="30">
        <v>0.46875</v>
      </c>
      <c r="D15" s="11">
        <v>10</v>
      </c>
      <c r="E15" s="11" t="s">
        <v>4</v>
      </c>
      <c r="F15" s="11" t="s">
        <v>73</v>
      </c>
      <c r="G15" s="11">
        <v>6.8</v>
      </c>
      <c r="H15" s="31">
        <v>15</v>
      </c>
      <c r="I15" s="23">
        <v>7.86</v>
      </c>
      <c r="J15" s="23">
        <v>-72.42</v>
      </c>
      <c r="K15" s="28">
        <v>869697.11</v>
      </c>
      <c r="L15" s="28">
        <v>784503.24</v>
      </c>
      <c r="M15" s="3" t="s">
        <v>51</v>
      </c>
      <c r="N15" s="3" t="s">
        <v>114</v>
      </c>
      <c r="O15" s="26">
        <v>7.9074999999999998</v>
      </c>
      <c r="P15" s="26">
        <v>-72.504722000000001</v>
      </c>
      <c r="Q15" s="35">
        <v>874896</v>
      </c>
      <c r="R15" s="35">
        <v>775123</v>
      </c>
      <c r="S15" s="24" t="s">
        <v>109</v>
      </c>
      <c r="T15" s="29" t="s">
        <v>10</v>
      </c>
      <c r="U15" s="30">
        <v>0.46875</v>
      </c>
      <c r="V15" s="3" t="s">
        <v>118</v>
      </c>
      <c r="W15" s="3" t="s">
        <v>42</v>
      </c>
      <c r="X15" s="3"/>
      <c r="Y15" s="37" t="s">
        <v>68</v>
      </c>
      <c r="Z15" s="3"/>
      <c r="AA15" s="3"/>
      <c r="AB15" s="3"/>
      <c r="AC15" s="3"/>
      <c r="AD15" s="3"/>
      <c r="AE15" s="3"/>
      <c r="AF15" s="3"/>
      <c r="AG15" s="3"/>
      <c r="AH15" s="3"/>
      <c r="AI15" s="3"/>
    </row>
    <row r="16" spans="1:35" x14ac:dyDescent="0.25">
      <c r="A16" s="11"/>
      <c r="B16" s="29"/>
      <c r="C16" s="30"/>
      <c r="D16" s="11"/>
      <c r="E16" s="11"/>
      <c r="F16" s="11"/>
      <c r="G16" s="11"/>
      <c r="H16" s="31"/>
      <c r="I16" s="23"/>
      <c r="J16" s="23"/>
      <c r="K16" s="16"/>
      <c r="L16" s="16"/>
      <c r="M16" s="3"/>
      <c r="N16" s="3" t="s">
        <v>487</v>
      </c>
      <c r="O16" s="26">
        <v>7.9074999999999998</v>
      </c>
      <c r="P16" s="26">
        <v>-72.504722000000001</v>
      </c>
      <c r="Q16" s="35">
        <v>874896</v>
      </c>
      <c r="R16" s="35">
        <v>775123</v>
      </c>
      <c r="S16" s="24" t="s">
        <v>109</v>
      </c>
      <c r="T16" s="29" t="s">
        <v>10</v>
      </c>
      <c r="U16" s="50" t="s">
        <v>825</v>
      </c>
      <c r="V16" s="3" t="s">
        <v>496</v>
      </c>
      <c r="W16" s="3" t="s">
        <v>520</v>
      </c>
      <c r="X16" s="3"/>
      <c r="Y16" s="37" t="s">
        <v>399</v>
      </c>
      <c r="Z16" s="3"/>
      <c r="AA16" s="3"/>
      <c r="AB16" s="3"/>
      <c r="AC16" s="3"/>
      <c r="AD16" s="3"/>
      <c r="AE16" s="3"/>
      <c r="AF16" s="3"/>
      <c r="AG16" s="3"/>
      <c r="AH16" s="3"/>
      <c r="AI16" s="3"/>
    </row>
    <row r="17" spans="1:35" x14ac:dyDescent="0.25">
      <c r="A17" s="11"/>
      <c r="B17" s="29"/>
      <c r="C17" s="30"/>
      <c r="D17" s="11"/>
      <c r="E17" s="11"/>
      <c r="F17" s="11"/>
      <c r="G17" s="11"/>
      <c r="H17" s="31"/>
      <c r="I17" s="23"/>
      <c r="J17" s="23"/>
      <c r="K17" s="16"/>
      <c r="L17" s="16"/>
      <c r="M17" s="3"/>
      <c r="N17" s="3" t="s">
        <v>400</v>
      </c>
      <c r="O17" s="26">
        <v>7.7681719999999999</v>
      </c>
      <c r="P17" s="26">
        <v>-72.232241999999999</v>
      </c>
      <c r="Q17" s="35">
        <v>859666</v>
      </c>
      <c r="R17" s="35">
        <v>805290</v>
      </c>
      <c r="S17" s="24" t="s">
        <v>109</v>
      </c>
      <c r="T17" s="50" t="s">
        <v>826</v>
      </c>
      <c r="U17" s="24" t="s">
        <v>824</v>
      </c>
      <c r="V17" s="3" t="s">
        <v>115</v>
      </c>
      <c r="W17" s="3" t="s">
        <v>520</v>
      </c>
      <c r="X17" s="3"/>
      <c r="Y17" s="37" t="s">
        <v>399</v>
      </c>
      <c r="Z17" s="3"/>
      <c r="AA17" s="3"/>
      <c r="AB17" s="3"/>
      <c r="AC17" s="3"/>
      <c r="AD17" s="3"/>
      <c r="AE17" s="3"/>
      <c r="AF17" s="3"/>
      <c r="AG17" s="3"/>
      <c r="AH17" s="3"/>
      <c r="AI17" s="3"/>
    </row>
    <row r="18" spans="1:35" x14ac:dyDescent="0.25">
      <c r="A18" s="11"/>
      <c r="B18" s="29"/>
      <c r="C18" s="30"/>
      <c r="D18" s="11"/>
      <c r="E18" s="11"/>
      <c r="F18" s="11"/>
      <c r="G18" s="11"/>
      <c r="H18" s="31"/>
      <c r="I18" s="23"/>
      <c r="J18" s="23"/>
      <c r="K18" s="16"/>
      <c r="L18" s="16"/>
      <c r="M18" s="3"/>
      <c r="N18" s="3" t="s">
        <v>397</v>
      </c>
      <c r="O18" s="26">
        <v>7.9074999999999998</v>
      </c>
      <c r="P18" s="26">
        <v>-72.504722000000001</v>
      </c>
      <c r="Q18" s="35">
        <v>874896</v>
      </c>
      <c r="R18" s="35">
        <v>775123</v>
      </c>
      <c r="S18" s="24" t="s">
        <v>109</v>
      </c>
      <c r="T18" s="29" t="s">
        <v>10</v>
      </c>
      <c r="U18" s="50" t="s">
        <v>827</v>
      </c>
      <c r="V18" s="3" t="s">
        <v>116</v>
      </c>
      <c r="W18" s="3" t="s">
        <v>42</v>
      </c>
      <c r="X18" s="3"/>
      <c r="Y18" s="37" t="s">
        <v>532</v>
      </c>
      <c r="Z18" s="3"/>
      <c r="AA18" s="3"/>
      <c r="AB18" s="3"/>
      <c r="AC18" s="3"/>
      <c r="AD18" s="3"/>
      <c r="AE18" s="3"/>
      <c r="AF18" s="3"/>
      <c r="AG18" s="3"/>
      <c r="AH18" s="3"/>
      <c r="AI18" s="3"/>
    </row>
    <row r="19" spans="1:35" x14ac:dyDescent="0.25">
      <c r="A19" s="11"/>
      <c r="B19" s="29"/>
      <c r="C19" s="30"/>
      <c r="D19" s="11"/>
      <c r="E19" s="11"/>
      <c r="F19" s="11"/>
      <c r="G19" s="11"/>
      <c r="H19" s="31"/>
      <c r="I19" s="23"/>
      <c r="J19" s="23"/>
      <c r="K19" s="16"/>
      <c r="L19" s="16"/>
      <c r="M19" s="3"/>
      <c r="N19" s="3" t="s">
        <v>488</v>
      </c>
      <c r="O19" s="26">
        <v>7.9074999999999998</v>
      </c>
      <c r="P19" s="26">
        <v>-72.504722000000001</v>
      </c>
      <c r="Q19" s="35">
        <v>874896</v>
      </c>
      <c r="R19" s="35">
        <v>775123</v>
      </c>
      <c r="S19" s="24" t="s">
        <v>109</v>
      </c>
      <c r="T19" s="50" t="s">
        <v>828</v>
      </c>
      <c r="U19" s="50" t="s">
        <v>829</v>
      </c>
      <c r="V19" s="3" t="s">
        <v>117</v>
      </c>
      <c r="W19" s="3" t="s">
        <v>520</v>
      </c>
      <c r="X19" s="3"/>
      <c r="Y19" s="37" t="s">
        <v>279</v>
      </c>
      <c r="Z19" s="3"/>
      <c r="AA19" s="3"/>
      <c r="AB19" s="3"/>
      <c r="AC19" s="3"/>
      <c r="AD19" s="3"/>
      <c r="AE19" s="3"/>
      <c r="AF19" s="3"/>
      <c r="AG19" s="3"/>
      <c r="AH19" s="3"/>
      <c r="AI19" s="3"/>
    </row>
    <row r="20" spans="1:35" x14ac:dyDescent="0.25">
      <c r="A20" s="11"/>
      <c r="B20" s="29"/>
      <c r="C20" s="30"/>
      <c r="D20" s="11"/>
      <c r="E20" s="11"/>
      <c r="F20" s="11"/>
      <c r="G20" s="11"/>
      <c r="H20" s="31"/>
      <c r="I20" s="23"/>
      <c r="J20" s="23"/>
      <c r="K20" s="16"/>
      <c r="L20" s="16"/>
      <c r="M20" s="3"/>
      <c r="N20" s="3" t="s">
        <v>398</v>
      </c>
      <c r="O20" s="26">
        <v>7.9074999999999998</v>
      </c>
      <c r="P20" s="26">
        <v>-72.504722000000001</v>
      </c>
      <c r="Q20" s="35">
        <v>874896</v>
      </c>
      <c r="R20" s="35">
        <v>775123</v>
      </c>
      <c r="S20" s="24" t="s">
        <v>109</v>
      </c>
      <c r="T20" s="24" t="s">
        <v>830</v>
      </c>
      <c r="U20" s="50" t="s">
        <v>831</v>
      </c>
      <c r="V20" s="3" t="s">
        <v>281</v>
      </c>
      <c r="W20" s="3" t="s">
        <v>520</v>
      </c>
      <c r="X20" s="3" t="s">
        <v>282</v>
      </c>
      <c r="Y20" s="37" t="s">
        <v>283</v>
      </c>
      <c r="Z20" s="3"/>
      <c r="AA20" s="3"/>
      <c r="AB20" s="3"/>
      <c r="AC20" s="3"/>
      <c r="AD20" s="3"/>
      <c r="AE20" s="3"/>
      <c r="AF20" s="3"/>
      <c r="AG20" s="3"/>
      <c r="AH20" s="3"/>
      <c r="AI20" s="3"/>
    </row>
    <row r="21" spans="1:35" x14ac:dyDescent="0.25">
      <c r="A21" s="19">
        <v>7</v>
      </c>
      <c r="B21" s="29" t="s">
        <v>11</v>
      </c>
      <c r="C21" s="30">
        <v>0.1388888888888889</v>
      </c>
      <c r="D21" s="11">
        <v>9</v>
      </c>
      <c r="E21" s="11" t="s">
        <v>4</v>
      </c>
      <c r="F21" s="11" t="s">
        <v>73</v>
      </c>
      <c r="G21" s="11">
        <v>6.5</v>
      </c>
      <c r="H21" s="31">
        <v>15</v>
      </c>
      <c r="I21" s="23">
        <v>10</v>
      </c>
      <c r="J21" s="23">
        <v>-79</v>
      </c>
      <c r="K21" s="28">
        <v>1106077.1299999999</v>
      </c>
      <c r="L21" s="28">
        <v>719233.14</v>
      </c>
      <c r="M21" s="3" t="s">
        <v>72</v>
      </c>
      <c r="N21" s="3" t="s">
        <v>284</v>
      </c>
      <c r="O21" s="26">
        <v>9</v>
      </c>
      <c r="P21" s="26">
        <v>-79.5</v>
      </c>
      <c r="Q21" s="35">
        <v>995190</v>
      </c>
      <c r="R21" s="35">
        <v>664889</v>
      </c>
      <c r="S21" s="11" t="s">
        <v>119</v>
      </c>
      <c r="T21" s="29" t="s">
        <v>11</v>
      </c>
      <c r="U21" s="30">
        <v>0.1388888888888889</v>
      </c>
      <c r="V21" s="3" t="s">
        <v>289</v>
      </c>
      <c r="W21" s="3" t="s">
        <v>42</v>
      </c>
      <c r="X21" s="3" t="s">
        <v>401</v>
      </c>
      <c r="Y21" s="37" t="s">
        <v>477</v>
      </c>
      <c r="Z21" s="3"/>
      <c r="AA21" s="3"/>
      <c r="AB21" s="3"/>
      <c r="AC21" s="3"/>
      <c r="AD21" s="3"/>
      <c r="AE21" s="3"/>
      <c r="AF21" s="3"/>
      <c r="AG21" s="3"/>
      <c r="AH21" s="3"/>
      <c r="AI21" s="3"/>
    </row>
    <row r="22" spans="1:35" x14ac:dyDescent="0.25">
      <c r="A22" s="11"/>
      <c r="B22" s="29"/>
      <c r="C22" s="30"/>
      <c r="D22" s="11"/>
      <c r="E22" s="11"/>
      <c r="F22" s="11"/>
      <c r="G22" s="11"/>
      <c r="H22" s="31"/>
      <c r="I22" s="23"/>
      <c r="J22" s="23"/>
      <c r="K22" s="16"/>
      <c r="L22" s="16"/>
      <c r="M22" s="3"/>
      <c r="N22" s="3" t="s">
        <v>285</v>
      </c>
      <c r="O22" s="26">
        <v>9.2217009999999995</v>
      </c>
      <c r="P22" s="26">
        <v>-79.667088000000007</v>
      </c>
      <c r="Q22" s="35">
        <v>1019636.14</v>
      </c>
      <c r="R22" s="35">
        <v>646428.02</v>
      </c>
      <c r="S22" s="11" t="s">
        <v>119</v>
      </c>
      <c r="T22" s="29" t="s">
        <v>11</v>
      </c>
      <c r="U22" s="30">
        <v>0.1388888888888889</v>
      </c>
      <c r="V22" s="3" t="s">
        <v>290</v>
      </c>
      <c r="W22" s="3" t="s">
        <v>42</v>
      </c>
      <c r="X22" s="3"/>
      <c r="Y22" s="37" t="s">
        <v>286</v>
      </c>
      <c r="Z22" s="3"/>
      <c r="AA22" s="3"/>
      <c r="AB22" s="3"/>
      <c r="AC22" s="3"/>
      <c r="AD22" s="3"/>
      <c r="AE22" s="3"/>
      <c r="AF22" s="3"/>
      <c r="AG22" s="3"/>
      <c r="AH22" s="3"/>
      <c r="AI22" s="3"/>
    </row>
    <row r="23" spans="1:35" x14ac:dyDescent="0.25">
      <c r="A23" s="11"/>
      <c r="B23" s="29"/>
      <c r="C23" s="30"/>
      <c r="D23" s="11"/>
      <c r="E23" s="11"/>
      <c r="F23" s="11"/>
      <c r="G23" s="11"/>
      <c r="H23" s="31"/>
      <c r="I23" s="23"/>
      <c r="J23" s="23"/>
      <c r="K23" s="16"/>
      <c r="L23" s="16"/>
      <c r="M23" s="3"/>
      <c r="N23" s="3" t="s">
        <v>489</v>
      </c>
      <c r="O23" s="26">
        <v>9.2961109999999998</v>
      </c>
      <c r="P23" s="26">
        <v>-78.344166999999999</v>
      </c>
      <c r="Q23" s="35">
        <v>1028682.56</v>
      </c>
      <c r="R23" s="35">
        <v>791767.91</v>
      </c>
      <c r="S23" s="11" t="s">
        <v>119</v>
      </c>
      <c r="T23" s="11" t="s">
        <v>824</v>
      </c>
      <c r="U23" s="11" t="s">
        <v>824</v>
      </c>
      <c r="V23" s="3" t="s">
        <v>292</v>
      </c>
      <c r="W23" s="3" t="s">
        <v>520</v>
      </c>
      <c r="X23" s="3" t="s">
        <v>516</v>
      </c>
      <c r="Y23" s="37" t="s">
        <v>291</v>
      </c>
      <c r="Z23" s="3"/>
      <c r="AA23" s="3"/>
      <c r="AB23" s="3"/>
      <c r="AC23" s="3"/>
      <c r="AD23" s="3"/>
      <c r="AE23" s="3"/>
      <c r="AF23" s="3"/>
      <c r="AG23" s="3"/>
      <c r="AH23" s="3"/>
      <c r="AI23" s="3"/>
    </row>
    <row r="24" spans="1:35" x14ac:dyDescent="0.25">
      <c r="A24" s="19">
        <v>8</v>
      </c>
      <c r="B24" s="29" t="s">
        <v>12</v>
      </c>
      <c r="C24" s="30">
        <v>0.33333333333333331</v>
      </c>
      <c r="D24" s="11">
        <v>7</v>
      </c>
      <c r="E24" s="11" t="s">
        <v>4</v>
      </c>
      <c r="F24" s="11" t="s">
        <v>73</v>
      </c>
      <c r="G24" s="11">
        <v>5.5</v>
      </c>
      <c r="H24" s="31">
        <v>15</v>
      </c>
      <c r="I24" s="23">
        <v>6.78</v>
      </c>
      <c r="J24" s="23">
        <v>-76.14</v>
      </c>
      <c r="K24" s="28">
        <v>749576.72</v>
      </c>
      <c r="L24" s="28">
        <v>374019.64</v>
      </c>
      <c r="M24" s="3" t="s">
        <v>52</v>
      </c>
      <c r="N24" s="3" t="s">
        <v>121</v>
      </c>
      <c r="O24" s="26">
        <v>6.7786109999999997</v>
      </c>
      <c r="P24" s="26">
        <v>-76.131388999999999</v>
      </c>
      <c r="Q24" s="35">
        <v>749421</v>
      </c>
      <c r="R24" s="35">
        <v>374971</v>
      </c>
      <c r="S24" s="11" t="s">
        <v>109</v>
      </c>
      <c r="T24" s="29" t="s">
        <v>12</v>
      </c>
      <c r="U24" s="11" t="s">
        <v>824</v>
      </c>
      <c r="V24" s="3" t="s">
        <v>497</v>
      </c>
      <c r="W24" s="3" t="s">
        <v>101</v>
      </c>
      <c r="X24" s="3"/>
      <c r="Y24" s="37" t="s">
        <v>296</v>
      </c>
      <c r="Z24" s="3"/>
      <c r="AA24" s="3"/>
      <c r="AB24" s="3"/>
      <c r="AC24" s="3"/>
      <c r="AD24" s="3"/>
      <c r="AE24" s="3"/>
      <c r="AF24" s="3"/>
      <c r="AG24" s="3"/>
      <c r="AH24" s="3"/>
      <c r="AI24" s="3"/>
    </row>
    <row r="25" spans="1:35" x14ac:dyDescent="0.25">
      <c r="A25" s="11"/>
      <c r="B25" s="29"/>
      <c r="C25" s="30"/>
      <c r="D25" s="11"/>
      <c r="E25" s="11"/>
      <c r="F25" s="11"/>
      <c r="G25" s="11"/>
      <c r="H25" s="31"/>
      <c r="I25" s="23"/>
      <c r="J25" s="23"/>
      <c r="K25" s="16"/>
      <c r="L25" s="16"/>
      <c r="M25" s="3"/>
      <c r="N25" s="3" t="s">
        <v>120</v>
      </c>
      <c r="O25" s="26">
        <v>6.7786109999999997</v>
      </c>
      <c r="P25" s="26">
        <v>-76.131388999999999</v>
      </c>
      <c r="Q25" s="35">
        <v>749421</v>
      </c>
      <c r="R25" s="35">
        <v>374971</v>
      </c>
      <c r="S25" s="11" t="s">
        <v>109</v>
      </c>
      <c r="T25" s="29">
        <v>1434</v>
      </c>
      <c r="U25" s="11" t="s">
        <v>824</v>
      </c>
      <c r="V25" s="3" t="s">
        <v>122</v>
      </c>
      <c r="W25" s="3" t="s">
        <v>102</v>
      </c>
      <c r="X25" s="3"/>
      <c r="Y25" s="37" t="s">
        <v>402</v>
      </c>
      <c r="Z25" s="3"/>
      <c r="AA25" s="3"/>
      <c r="AB25" s="3"/>
      <c r="AC25" s="3"/>
      <c r="AD25" s="3"/>
      <c r="AE25" s="3"/>
      <c r="AF25" s="3"/>
      <c r="AG25" s="3"/>
      <c r="AH25" s="3"/>
      <c r="AI25" s="3"/>
    </row>
    <row r="26" spans="1:35" x14ac:dyDescent="0.25">
      <c r="A26" s="11"/>
      <c r="B26" s="29"/>
      <c r="C26" s="30"/>
      <c r="D26" s="11"/>
      <c r="E26" s="11"/>
      <c r="F26" s="11"/>
      <c r="G26" s="11"/>
      <c r="H26" s="31"/>
      <c r="I26" s="23"/>
      <c r="J26" s="23"/>
      <c r="K26" s="16"/>
      <c r="L26" s="16"/>
      <c r="M26" s="3"/>
      <c r="N26" s="3" t="s">
        <v>295</v>
      </c>
      <c r="O26" s="26">
        <v>6.7557369999999999</v>
      </c>
      <c r="P26" s="26">
        <v>-76.185266999999996</v>
      </c>
      <c r="Q26" s="28">
        <v>746906</v>
      </c>
      <c r="R26" s="28">
        <v>369010</v>
      </c>
      <c r="S26" s="11" t="s">
        <v>109</v>
      </c>
      <c r="T26" s="29" t="s">
        <v>12</v>
      </c>
      <c r="U26" s="14" t="s">
        <v>832</v>
      </c>
      <c r="V26" s="3" t="s">
        <v>403</v>
      </c>
      <c r="W26" s="3" t="s">
        <v>520</v>
      </c>
      <c r="X26" s="3"/>
      <c r="Y26" s="37" t="s">
        <v>404</v>
      </c>
      <c r="Z26" s="3"/>
      <c r="AA26" s="3"/>
      <c r="AB26" s="3"/>
      <c r="AC26" s="3"/>
      <c r="AD26" s="3"/>
      <c r="AE26" s="3"/>
      <c r="AF26" s="3"/>
      <c r="AG26" s="3"/>
      <c r="AH26" s="3"/>
      <c r="AI26" s="3"/>
    </row>
    <row r="27" spans="1:35" x14ac:dyDescent="0.25">
      <c r="A27" s="19">
        <v>9</v>
      </c>
      <c r="B27" s="29" t="s">
        <v>13</v>
      </c>
      <c r="C27" s="30">
        <v>0.44166666666666665</v>
      </c>
      <c r="D27" s="11">
        <v>10</v>
      </c>
      <c r="E27" s="11" t="s">
        <v>4</v>
      </c>
      <c r="F27" s="11" t="s">
        <v>73</v>
      </c>
      <c r="G27" s="11">
        <v>8.4</v>
      </c>
      <c r="H27" s="31">
        <v>20</v>
      </c>
      <c r="I27" s="23">
        <v>0.99</v>
      </c>
      <c r="J27" s="23">
        <v>-79.349999999999994</v>
      </c>
      <c r="K27" s="28">
        <v>109470.54</v>
      </c>
      <c r="L27" s="28">
        <v>683602</v>
      </c>
      <c r="M27" s="3" t="s">
        <v>53</v>
      </c>
      <c r="N27" s="3" t="s">
        <v>129</v>
      </c>
      <c r="O27" s="26">
        <v>1.8170329999999999</v>
      </c>
      <c r="P27" s="26">
        <v>-78.741828999999996</v>
      </c>
      <c r="Q27" s="28">
        <v>200994.45</v>
      </c>
      <c r="R27" s="28">
        <v>751217.74</v>
      </c>
      <c r="S27" s="11" t="s">
        <v>130</v>
      </c>
      <c r="T27" s="29">
        <v>2222</v>
      </c>
      <c r="U27" s="14" t="s">
        <v>833</v>
      </c>
      <c r="V27" s="3" t="s">
        <v>136</v>
      </c>
      <c r="W27" s="3" t="s">
        <v>520</v>
      </c>
      <c r="X27" s="3"/>
      <c r="Y27" s="37" t="s">
        <v>532</v>
      </c>
      <c r="Z27" s="3"/>
      <c r="AA27" s="3"/>
      <c r="AB27" s="3"/>
      <c r="AC27" s="3"/>
      <c r="AD27" s="3"/>
      <c r="AE27" s="3"/>
      <c r="AF27" s="3"/>
      <c r="AG27" s="3"/>
      <c r="AH27" s="3"/>
      <c r="AI27" s="3"/>
    </row>
    <row r="28" spans="1:35" x14ac:dyDescent="0.25">
      <c r="A28" s="11"/>
      <c r="B28" s="29"/>
      <c r="C28" s="30"/>
      <c r="D28" s="11"/>
      <c r="E28" s="11"/>
      <c r="F28" s="11"/>
      <c r="G28" s="11"/>
      <c r="H28" s="31"/>
      <c r="I28" s="23"/>
      <c r="J28" s="23"/>
      <c r="K28" s="16"/>
      <c r="L28" s="16"/>
      <c r="M28" s="3"/>
      <c r="N28" s="3" t="s">
        <v>123</v>
      </c>
      <c r="O28" s="26">
        <v>2.5697220000000001</v>
      </c>
      <c r="P28" s="26">
        <v>-77.886111</v>
      </c>
      <c r="Q28" s="28">
        <v>284396</v>
      </c>
      <c r="R28" s="28">
        <v>179033</v>
      </c>
      <c r="S28" s="11" t="s">
        <v>109</v>
      </c>
      <c r="T28" s="29" t="s">
        <v>13</v>
      </c>
      <c r="U28" s="30">
        <v>0.44166666666666665</v>
      </c>
      <c r="V28" s="3" t="s">
        <v>137</v>
      </c>
      <c r="W28" s="3" t="s">
        <v>42</v>
      </c>
      <c r="X28" s="3"/>
      <c r="Y28" s="37" t="s">
        <v>406</v>
      </c>
      <c r="Z28" s="3"/>
      <c r="AA28" s="3"/>
      <c r="AB28" s="3"/>
      <c r="AC28" s="3"/>
      <c r="AD28" s="3"/>
      <c r="AE28" s="3"/>
      <c r="AF28" s="3"/>
      <c r="AG28" s="3"/>
      <c r="AH28" s="3"/>
      <c r="AI28" s="3"/>
    </row>
    <row r="29" spans="1:35" x14ac:dyDescent="0.25">
      <c r="A29" s="11"/>
      <c r="B29" s="29"/>
      <c r="C29" s="30"/>
      <c r="D29" s="11"/>
      <c r="E29" s="11"/>
      <c r="F29" s="11"/>
      <c r="G29" s="11"/>
      <c r="H29" s="31"/>
      <c r="I29" s="23"/>
      <c r="J29" s="23"/>
      <c r="K29" s="16"/>
      <c r="L29" s="16"/>
      <c r="M29" s="3"/>
      <c r="N29" s="3" t="s">
        <v>124</v>
      </c>
      <c r="O29" s="26">
        <v>3.8772220000000002</v>
      </c>
      <c r="P29" s="26">
        <v>-77.026667000000003</v>
      </c>
      <c r="Q29" s="28">
        <v>428825</v>
      </c>
      <c r="R29" s="28">
        <v>274949</v>
      </c>
      <c r="S29" s="11" t="s">
        <v>109</v>
      </c>
      <c r="T29" s="29" t="s">
        <v>13</v>
      </c>
      <c r="U29" s="30">
        <v>0.44166666666666665</v>
      </c>
      <c r="V29" s="3" t="s">
        <v>131</v>
      </c>
      <c r="W29" s="3" t="s">
        <v>42</v>
      </c>
      <c r="X29" s="3" t="s">
        <v>297</v>
      </c>
      <c r="Y29" s="37" t="s">
        <v>405</v>
      </c>
      <c r="Z29" s="3"/>
      <c r="AA29" s="3"/>
      <c r="AB29" s="3"/>
      <c r="AC29" s="3"/>
      <c r="AD29" s="3"/>
      <c r="AE29" s="3"/>
      <c r="AF29" s="3"/>
      <c r="AG29" s="3"/>
      <c r="AH29" s="3"/>
      <c r="AI29" s="3"/>
    </row>
    <row r="30" spans="1:35" x14ac:dyDescent="0.25">
      <c r="A30" s="11"/>
      <c r="B30" s="29"/>
      <c r="C30" s="30"/>
      <c r="D30" s="11"/>
      <c r="E30" s="11"/>
      <c r="F30" s="11"/>
      <c r="G30" s="11"/>
      <c r="H30" s="31"/>
      <c r="I30" s="23"/>
      <c r="J30" s="23"/>
      <c r="K30" s="16"/>
      <c r="L30" s="16"/>
      <c r="M30" s="3"/>
      <c r="N30" s="3" t="s">
        <v>125</v>
      </c>
      <c r="O30" s="26">
        <v>2.771944</v>
      </c>
      <c r="P30" s="26">
        <v>-77.665000000000006</v>
      </c>
      <c r="Q30" s="28">
        <v>306719</v>
      </c>
      <c r="R30" s="28">
        <v>203690</v>
      </c>
      <c r="S30" s="11" t="s">
        <v>109</v>
      </c>
      <c r="T30" s="29" t="s">
        <v>13</v>
      </c>
      <c r="U30" s="30" t="s">
        <v>824</v>
      </c>
      <c r="V30" s="3" t="s">
        <v>132</v>
      </c>
      <c r="W30" s="3" t="s">
        <v>522</v>
      </c>
      <c r="X30" s="3" t="s">
        <v>517</v>
      </c>
      <c r="Y30" s="37" t="s">
        <v>478</v>
      </c>
      <c r="Z30" s="3"/>
      <c r="AA30" s="3"/>
      <c r="AB30" s="3"/>
      <c r="AC30" s="3"/>
      <c r="AD30" s="3"/>
      <c r="AE30" s="3"/>
      <c r="AF30" s="3"/>
      <c r="AG30" s="3"/>
      <c r="AH30" s="3"/>
      <c r="AI30" s="3"/>
    </row>
    <row r="31" spans="1:35" x14ac:dyDescent="0.25">
      <c r="A31" s="11"/>
      <c r="B31" s="29"/>
      <c r="C31" s="30"/>
      <c r="D31" s="11"/>
      <c r="E31" s="11"/>
      <c r="F31" s="11"/>
      <c r="G31" s="11"/>
      <c r="H31" s="31"/>
      <c r="I31" s="23"/>
      <c r="J31" s="23"/>
      <c r="K31" s="16"/>
      <c r="L31" s="16"/>
      <c r="M31" s="3"/>
      <c r="N31" s="3" t="s">
        <v>126</v>
      </c>
      <c r="O31" s="26"/>
      <c r="P31" s="26"/>
      <c r="Q31" s="28"/>
      <c r="R31" s="28"/>
      <c r="S31" s="11"/>
      <c r="T31" s="11" t="s">
        <v>824</v>
      </c>
      <c r="U31" s="30" t="s">
        <v>824</v>
      </c>
      <c r="V31" s="3" t="s">
        <v>133</v>
      </c>
      <c r="W31" s="3" t="s">
        <v>101</v>
      </c>
      <c r="X31" s="3" t="s">
        <v>517</v>
      </c>
      <c r="Y31" s="37" t="s">
        <v>479</v>
      </c>
      <c r="Z31" s="3"/>
      <c r="AA31" s="3"/>
      <c r="AB31" s="3"/>
      <c r="AC31" s="3"/>
      <c r="AD31" s="3"/>
      <c r="AE31" s="3"/>
      <c r="AF31" s="3"/>
      <c r="AG31" s="3"/>
      <c r="AH31" s="3"/>
      <c r="AI31" s="3"/>
    </row>
    <row r="32" spans="1:35" x14ac:dyDescent="0.25">
      <c r="A32" s="11"/>
      <c r="B32" s="29"/>
      <c r="C32" s="30"/>
      <c r="D32" s="11"/>
      <c r="E32" s="11"/>
      <c r="F32" s="11"/>
      <c r="G32" s="11"/>
      <c r="H32" s="31"/>
      <c r="I32" s="23"/>
      <c r="J32" s="23"/>
      <c r="K32" s="16"/>
      <c r="L32" s="16"/>
      <c r="M32" s="3"/>
      <c r="N32" s="3" t="s">
        <v>127</v>
      </c>
      <c r="O32" s="26">
        <v>1.671667</v>
      </c>
      <c r="P32" s="26">
        <v>-78.137777999999997</v>
      </c>
      <c r="Q32" s="28">
        <v>185002</v>
      </c>
      <c r="R32" s="28">
        <v>818492</v>
      </c>
      <c r="S32" s="11" t="s">
        <v>130</v>
      </c>
      <c r="T32" s="11" t="s">
        <v>824</v>
      </c>
      <c r="U32" s="30" t="s">
        <v>824</v>
      </c>
      <c r="V32" s="3" t="s">
        <v>134</v>
      </c>
      <c r="W32" s="3" t="s">
        <v>101</v>
      </c>
      <c r="X32" s="3" t="s">
        <v>517</v>
      </c>
      <c r="Y32" s="37" t="s">
        <v>405</v>
      </c>
      <c r="Z32" s="3"/>
      <c r="AA32" s="3"/>
      <c r="AB32" s="3"/>
      <c r="AC32" s="3"/>
      <c r="AD32" s="3"/>
      <c r="AE32" s="3"/>
      <c r="AF32" s="3"/>
      <c r="AG32" s="3"/>
      <c r="AH32" s="3"/>
      <c r="AI32" s="3"/>
    </row>
    <row r="33" spans="1:35" x14ac:dyDescent="0.25">
      <c r="A33" s="11"/>
      <c r="B33" s="29"/>
      <c r="C33" s="30"/>
      <c r="D33" s="11"/>
      <c r="E33" s="11"/>
      <c r="F33" s="11"/>
      <c r="G33" s="11"/>
      <c r="H33" s="31"/>
      <c r="I33" s="23"/>
      <c r="J33" s="23"/>
      <c r="K33" s="16"/>
      <c r="L33" s="16"/>
      <c r="M33" s="3"/>
      <c r="N33" s="3" t="s">
        <v>128</v>
      </c>
      <c r="O33" s="26">
        <v>1.806667</v>
      </c>
      <c r="P33" s="26">
        <v>-78.764722000000006</v>
      </c>
      <c r="Q33" s="28">
        <v>199845</v>
      </c>
      <c r="R33" s="28">
        <v>748671</v>
      </c>
      <c r="S33" s="11" t="s">
        <v>130</v>
      </c>
      <c r="T33" s="11" t="s">
        <v>824</v>
      </c>
      <c r="U33" s="30" t="s">
        <v>824</v>
      </c>
      <c r="V33" s="3" t="s">
        <v>135</v>
      </c>
      <c r="W33" s="3" t="s">
        <v>101</v>
      </c>
      <c r="X33" s="3" t="s">
        <v>517</v>
      </c>
      <c r="Y33" s="37" t="s">
        <v>533</v>
      </c>
      <c r="Z33" s="3"/>
      <c r="AA33" s="3"/>
      <c r="AB33" s="3"/>
      <c r="AC33" s="3"/>
      <c r="AD33" s="3"/>
      <c r="AE33" s="3"/>
      <c r="AF33" s="3"/>
      <c r="AG33" s="3"/>
      <c r="AH33" s="3"/>
      <c r="AI33" s="3"/>
    </row>
    <row r="34" spans="1:35" x14ac:dyDescent="0.25">
      <c r="A34" s="11"/>
      <c r="B34" s="29"/>
      <c r="C34" s="30"/>
      <c r="D34" s="11"/>
      <c r="E34" s="11"/>
      <c r="F34" s="11"/>
      <c r="G34" s="11"/>
      <c r="H34" s="31"/>
      <c r="I34" s="23"/>
      <c r="J34" s="23"/>
      <c r="K34" s="16"/>
      <c r="L34" s="16"/>
      <c r="M34" s="3"/>
      <c r="N34" s="3" t="s">
        <v>490</v>
      </c>
      <c r="O34" s="26">
        <v>4.051806</v>
      </c>
      <c r="P34" s="26">
        <v>-77.452599000000006</v>
      </c>
      <c r="Q34" s="28">
        <v>448265.81</v>
      </c>
      <c r="R34" s="28">
        <v>227681.81</v>
      </c>
      <c r="S34" s="11" t="s">
        <v>109</v>
      </c>
      <c r="T34" s="29" t="s">
        <v>13</v>
      </c>
      <c r="U34" s="30" t="s">
        <v>824</v>
      </c>
      <c r="V34" s="3" t="s">
        <v>498</v>
      </c>
      <c r="W34" s="3" t="s">
        <v>522</v>
      </c>
      <c r="X34" s="3" t="s">
        <v>517</v>
      </c>
      <c r="Y34" s="37" t="s">
        <v>405</v>
      </c>
      <c r="Z34" s="3"/>
      <c r="AA34" s="3"/>
      <c r="AB34" s="3"/>
      <c r="AC34" s="3"/>
      <c r="AD34" s="3"/>
      <c r="AE34" s="3"/>
      <c r="AF34" s="3"/>
      <c r="AG34" s="3"/>
      <c r="AH34" s="3"/>
      <c r="AI34" s="3"/>
    </row>
    <row r="35" spans="1:35" x14ac:dyDescent="0.25">
      <c r="A35" s="19">
        <v>10</v>
      </c>
      <c r="B35" s="32" t="s">
        <v>76</v>
      </c>
      <c r="C35" s="30">
        <v>0.27499999999999997</v>
      </c>
      <c r="D35" s="11">
        <v>9</v>
      </c>
      <c r="E35" s="11" t="s">
        <v>4</v>
      </c>
      <c r="F35" s="11" t="s">
        <v>73</v>
      </c>
      <c r="G35" s="11">
        <v>6.7</v>
      </c>
      <c r="H35" s="31">
        <v>15</v>
      </c>
      <c r="I35" s="23">
        <v>3.78</v>
      </c>
      <c r="J35" s="23">
        <v>-74</v>
      </c>
      <c r="K35" s="28">
        <v>417873.54</v>
      </c>
      <c r="L35" s="28">
        <v>611040.13</v>
      </c>
      <c r="M35" s="3" t="s">
        <v>77</v>
      </c>
      <c r="N35" s="2" t="s">
        <v>491</v>
      </c>
      <c r="O35" s="26">
        <v>4.1721370000000002</v>
      </c>
      <c r="P35" s="26">
        <v>-74.146884</v>
      </c>
      <c r="Q35" s="28">
        <v>461206</v>
      </c>
      <c r="R35" s="28">
        <v>594684</v>
      </c>
      <c r="S35" s="11" t="s">
        <v>109</v>
      </c>
      <c r="T35" s="32" t="s">
        <v>76</v>
      </c>
      <c r="U35" s="30">
        <v>0.27499999999999997</v>
      </c>
      <c r="V35" s="2" t="s">
        <v>140</v>
      </c>
      <c r="W35" s="3" t="s">
        <v>42</v>
      </c>
      <c r="X35" s="3" t="s">
        <v>407</v>
      </c>
      <c r="Y35" s="38" t="s">
        <v>408</v>
      </c>
      <c r="Z35" s="3"/>
      <c r="AA35" s="3"/>
      <c r="AB35" s="3"/>
      <c r="AC35" s="3"/>
      <c r="AD35" s="3"/>
      <c r="AE35" s="3"/>
      <c r="AF35" s="3"/>
      <c r="AG35" s="3"/>
      <c r="AH35" s="3"/>
      <c r="AI35" s="3"/>
    </row>
    <row r="36" spans="1:35" x14ac:dyDescent="0.25">
      <c r="A36" s="11"/>
      <c r="B36" s="32"/>
      <c r="C36" s="30"/>
      <c r="D36" s="11"/>
      <c r="E36" s="11"/>
      <c r="F36" s="11"/>
      <c r="G36" s="11"/>
      <c r="H36" s="31"/>
      <c r="I36" s="23"/>
      <c r="J36" s="23"/>
      <c r="K36" s="16"/>
      <c r="L36" s="16"/>
      <c r="M36" s="3"/>
      <c r="N36" s="2" t="s">
        <v>138</v>
      </c>
      <c r="O36" s="26">
        <v>4.405278</v>
      </c>
      <c r="P36" s="26">
        <v>-73.947778</v>
      </c>
      <c r="Q36" s="28">
        <v>487008</v>
      </c>
      <c r="R36" s="28">
        <v>616749</v>
      </c>
      <c r="S36" s="11" t="s">
        <v>109</v>
      </c>
      <c r="T36" s="11"/>
      <c r="U36" s="11"/>
      <c r="V36" s="2" t="s">
        <v>139</v>
      </c>
      <c r="W36" s="2" t="s">
        <v>44</v>
      </c>
      <c r="X36" s="3"/>
      <c r="Y36" s="38" t="s">
        <v>532</v>
      </c>
      <c r="Z36" s="3"/>
      <c r="AA36" s="3"/>
      <c r="AB36" s="3"/>
      <c r="AC36" s="3"/>
      <c r="AD36" s="3"/>
      <c r="AE36" s="3"/>
      <c r="AF36" s="3"/>
      <c r="AG36" s="3"/>
      <c r="AH36" s="3"/>
      <c r="AI36" s="3"/>
    </row>
    <row r="37" spans="1:35" x14ac:dyDescent="0.25">
      <c r="A37" s="19">
        <v>11</v>
      </c>
      <c r="B37" s="29" t="s">
        <v>14</v>
      </c>
      <c r="C37" s="30">
        <v>0.2298611111111111</v>
      </c>
      <c r="D37" s="11">
        <v>9</v>
      </c>
      <c r="E37" s="11" t="s">
        <v>4</v>
      </c>
      <c r="F37" s="11" t="s">
        <v>73</v>
      </c>
      <c r="G37" s="11">
        <v>6.2</v>
      </c>
      <c r="H37" s="31">
        <v>10</v>
      </c>
      <c r="I37" s="23">
        <v>0.87</v>
      </c>
      <c r="J37" s="23">
        <v>-77.78</v>
      </c>
      <c r="K37" s="28">
        <v>96275.26</v>
      </c>
      <c r="L37" s="28">
        <v>190568.83</v>
      </c>
      <c r="M37" s="3" t="s">
        <v>54</v>
      </c>
      <c r="N37" s="17" t="s">
        <v>143</v>
      </c>
      <c r="O37" s="27">
        <v>0.89955099999999999</v>
      </c>
      <c r="P37" s="27">
        <v>-77.795861000000002</v>
      </c>
      <c r="Q37" s="36">
        <v>99546.77</v>
      </c>
      <c r="R37" s="36">
        <v>188804.46</v>
      </c>
      <c r="S37" s="11" t="s">
        <v>109</v>
      </c>
      <c r="T37" s="29">
        <v>8748</v>
      </c>
      <c r="U37" s="30" t="s">
        <v>833</v>
      </c>
      <c r="V37" s="17" t="s">
        <v>146</v>
      </c>
      <c r="W37" s="3" t="s">
        <v>520</v>
      </c>
      <c r="X37" s="3"/>
      <c r="Y37" s="37" t="s">
        <v>410</v>
      </c>
      <c r="Z37" s="3"/>
      <c r="AA37" s="3"/>
      <c r="AB37" s="3"/>
      <c r="AC37" s="3"/>
      <c r="AD37" s="3"/>
      <c r="AE37" s="3"/>
      <c r="AF37" s="3"/>
      <c r="AG37" s="3"/>
      <c r="AH37" s="3"/>
      <c r="AI37" s="3"/>
    </row>
    <row r="38" spans="1:35" x14ac:dyDescent="0.25">
      <c r="A38" s="11"/>
      <c r="B38" s="29"/>
      <c r="C38" s="30"/>
      <c r="D38" s="11"/>
      <c r="E38" s="11"/>
      <c r="F38" s="11"/>
      <c r="G38" s="11"/>
      <c r="H38" s="11"/>
      <c r="I38" s="23"/>
      <c r="J38" s="23"/>
      <c r="K38" s="16"/>
      <c r="L38" s="16"/>
      <c r="M38" s="3"/>
      <c r="N38" s="17" t="s">
        <v>144</v>
      </c>
      <c r="O38" s="27">
        <v>0.89955099999999999</v>
      </c>
      <c r="P38" s="27">
        <v>-77.795861000000002</v>
      </c>
      <c r="Q38" s="36">
        <v>99546.77</v>
      </c>
      <c r="R38" s="36">
        <v>188804.46</v>
      </c>
      <c r="S38" s="11" t="s">
        <v>109</v>
      </c>
      <c r="T38" s="11" t="s">
        <v>824</v>
      </c>
      <c r="U38" s="11" t="s">
        <v>824</v>
      </c>
      <c r="V38" s="17" t="s">
        <v>145</v>
      </c>
      <c r="W38" s="3" t="s">
        <v>101</v>
      </c>
      <c r="X38" s="3" t="s">
        <v>411</v>
      </c>
      <c r="Y38" s="37" t="s">
        <v>528</v>
      </c>
      <c r="Z38" s="3"/>
      <c r="AA38" s="3"/>
      <c r="AB38" s="3"/>
      <c r="AC38" s="3"/>
      <c r="AD38" s="3"/>
      <c r="AE38" s="3"/>
      <c r="AF38" s="3"/>
      <c r="AG38" s="3"/>
      <c r="AH38" s="3"/>
      <c r="AI38" s="3"/>
    </row>
    <row r="39" spans="1:35" x14ac:dyDescent="0.25">
      <c r="A39" s="11"/>
      <c r="B39" s="29"/>
      <c r="C39" s="30"/>
      <c r="D39" s="11"/>
      <c r="E39" s="11"/>
      <c r="F39" s="11"/>
      <c r="G39" s="11"/>
      <c r="H39" s="11"/>
      <c r="I39" s="23"/>
      <c r="J39" s="23"/>
      <c r="K39" s="16"/>
      <c r="L39" s="16"/>
      <c r="M39" s="3"/>
      <c r="N39" s="17" t="s">
        <v>142</v>
      </c>
      <c r="O39" s="27">
        <v>0.89955099999999999</v>
      </c>
      <c r="P39" s="27">
        <v>-77.795861000000002</v>
      </c>
      <c r="Q39" s="36">
        <v>99546.77</v>
      </c>
      <c r="R39" s="36">
        <v>188804.46</v>
      </c>
      <c r="S39" s="11" t="s">
        <v>109</v>
      </c>
      <c r="T39" s="29">
        <v>8748</v>
      </c>
      <c r="U39" s="51">
        <v>0.95833333333333337</v>
      </c>
      <c r="V39" s="17" t="s">
        <v>409</v>
      </c>
      <c r="W39" s="3" t="s">
        <v>101</v>
      </c>
      <c r="X39" s="3"/>
      <c r="Y39" s="37" t="s">
        <v>412</v>
      </c>
      <c r="Z39" s="3"/>
      <c r="AA39" s="3"/>
      <c r="AB39" s="3"/>
      <c r="AC39" s="3"/>
      <c r="AD39" s="3"/>
      <c r="AE39" s="3"/>
      <c r="AF39" s="3"/>
      <c r="AG39" s="3"/>
      <c r="AH39" s="3"/>
      <c r="AI39" s="3"/>
    </row>
    <row r="40" spans="1:35" x14ac:dyDescent="0.25">
      <c r="A40" s="19">
        <v>12</v>
      </c>
      <c r="B40" s="33" t="s">
        <v>78</v>
      </c>
      <c r="C40" s="30">
        <v>0.20555555555555557</v>
      </c>
      <c r="D40" s="11">
        <v>8</v>
      </c>
      <c r="E40" s="11" t="s">
        <v>4</v>
      </c>
      <c r="F40" s="11" t="s">
        <v>73</v>
      </c>
      <c r="G40" s="11">
        <v>5.9</v>
      </c>
      <c r="H40" s="31">
        <v>15</v>
      </c>
      <c r="I40" s="23">
        <v>4.6399999999999997</v>
      </c>
      <c r="J40" s="23">
        <v>-73.36</v>
      </c>
      <c r="K40" s="28">
        <v>513081.32</v>
      </c>
      <c r="L40" s="28">
        <v>681921.52</v>
      </c>
      <c r="M40" s="3" t="s">
        <v>79</v>
      </c>
      <c r="N40" s="17" t="s">
        <v>502</v>
      </c>
      <c r="O40" s="27">
        <v>4.604768</v>
      </c>
      <c r="P40" s="27">
        <v>-73.409102000000004</v>
      </c>
      <c r="Q40" s="36">
        <v>509172.95</v>
      </c>
      <c r="R40" s="36">
        <v>676482.05</v>
      </c>
      <c r="S40" s="11" t="s">
        <v>109</v>
      </c>
      <c r="T40" s="33" t="s">
        <v>78</v>
      </c>
      <c r="U40" s="30">
        <v>0.20555555555555557</v>
      </c>
      <c r="V40" s="3" t="s">
        <v>508</v>
      </c>
      <c r="W40" s="3" t="s">
        <v>42</v>
      </c>
      <c r="X40" s="3" t="s">
        <v>413</v>
      </c>
      <c r="Y40" s="37" t="s">
        <v>92</v>
      </c>
      <c r="Z40" s="3"/>
      <c r="AA40" s="3"/>
      <c r="AB40" s="3"/>
      <c r="AC40" s="3"/>
      <c r="AD40" s="3"/>
      <c r="AE40" s="3"/>
      <c r="AF40" s="3"/>
      <c r="AG40" s="3"/>
      <c r="AH40" s="3"/>
      <c r="AI40" s="3"/>
    </row>
    <row r="41" spans="1:35" x14ac:dyDescent="0.25">
      <c r="A41" s="19">
        <v>13</v>
      </c>
      <c r="B41" s="29" t="s">
        <v>15</v>
      </c>
      <c r="C41" s="30">
        <v>0.77847222222222223</v>
      </c>
      <c r="D41" s="11">
        <v>7.5</v>
      </c>
      <c r="E41" s="11" t="s">
        <v>4</v>
      </c>
      <c r="F41" s="11" t="s">
        <v>73</v>
      </c>
      <c r="G41" s="11">
        <v>6.1</v>
      </c>
      <c r="H41" s="31">
        <v>120</v>
      </c>
      <c r="I41" s="23">
        <v>4.0199999999999996</v>
      </c>
      <c r="J41" s="23">
        <v>-76.069999999999993</v>
      </c>
      <c r="K41" s="28">
        <v>444415.86</v>
      </c>
      <c r="L41" s="28">
        <v>381219.89</v>
      </c>
      <c r="M41" s="3" t="s">
        <v>55</v>
      </c>
      <c r="N41" s="17" t="s">
        <v>149</v>
      </c>
      <c r="O41" s="27">
        <v>4.4136110000000004</v>
      </c>
      <c r="P41" s="27">
        <v>-76.154722000000007</v>
      </c>
      <c r="Q41" s="36">
        <v>487946</v>
      </c>
      <c r="R41" s="36">
        <v>371878</v>
      </c>
      <c r="S41" s="11" t="s">
        <v>109</v>
      </c>
      <c r="T41" s="29" t="s">
        <v>15</v>
      </c>
      <c r="U41" s="30">
        <v>0.77847222222222223</v>
      </c>
      <c r="V41" s="3" t="s">
        <v>152</v>
      </c>
      <c r="W41" s="3" t="s">
        <v>42</v>
      </c>
      <c r="X41" s="3"/>
      <c r="Y41" s="37" t="s">
        <v>298</v>
      </c>
      <c r="Z41" s="3"/>
      <c r="AA41" s="3"/>
      <c r="AB41" s="3"/>
      <c r="AC41" s="3"/>
      <c r="AD41" s="3"/>
      <c r="AE41" s="3"/>
      <c r="AF41" s="3"/>
      <c r="AG41" s="3"/>
      <c r="AH41" s="3"/>
      <c r="AI41" s="3"/>
    </row>
    <row r="42" spans="1:35" x14ac:dyDescent="0.25">
      <c r="A42" s="11"/>
      <c r="B42" s="29"/>
      <c r="C42" s="30"/>
      <c r="D42" s="11"/>
      <c r="E42" s="11"/>
      <c r="F42" s="11"/>
      <c r="G42" s="11"/>
      <c r="H42" s="31"/>
      <c r="I42" s="23"/>
      <c r="J42" s="23"/>
      <c r="K42" s="16"/>
      <c r="L42" s="16"/>
      <c r="M42" s="3"/>
      <c r="N42" s="17" t="s">
        <v>147</v>
      </c>
      <c r="O42" s="27">
        <v>3.44</v>
      </c>
      <c r="P42" s="27">
        <v>-76.519722000000002</v>
      </c>
      <c r="Q42" s="36">
        <v>380362</v>
      </c>
      <c r="R42" s="36">
        <v>331176</v>
      </c>
      <c r="S42" s="11" t="s">
        <v>109</v>
      </c>
      <c r="T42" s="29" t="s">
        <v>15</v>
      </c>
      <c r="U42" s="30">
        <v>0.77847222222222223</v>
      </c>
      <c r="V42" s="3" t="s">
        <v>150</v>
      </c>
      <c r="W42" s="3" t="s">
        <v>42</v>
      </c>
      <c r="X42" s="3"/>
      <c r="Y42" s="37" t="s">
        <v>414</v>
      </c>
      <c r="Z42" s="3"/>
      <c r="AA42" s="3"/>
      <c r="AB42" s="3"/>
      <c r="AC42" s="3"/>
      <c r="AD42" s="3"/>
      <c r="AE42" s="3"/>
      <c r="AF42" s="3"/>
      <c r="AG42" s="3"/>
      <c r="AH42" s="3"/>
      <c r="AI42" s="3"/>
    </row>
    <row r="43" spans="1:35" x14ac:dyDescent="0.25">
      <c r="A43" s="11"/>
      <c r="B43" s="29"/>
      <c r="C43" s="30"/>
      <c r="D43" s="11"/>
      <c r="E43" s="11"/>
      <c r="F43" s="11"/>
      <c r="G43" s="11"/>
      <c r="H43" s="31"/>
      <c r="I43" s="23"/>
      <c r="J43" s="23"/>
      <c r="K43" s="16"/>
      <c r="L43" s="16"/>
      <c r="M43" s="3"/>
      <c r="N43" s="17" t="s">
        <v>148</v>
      </c>
      <c r="O43" s="27">
        <v>3.44</v>
      </c>
      <c r="P43" s="27">
        <v>-76.519722000000002</v>
      </c>
      <c r="Q43" s="36">
        <v>380362</v>
      </c>
      <c r="R43" s="36">
        <v>331176</v>
      </c>
      <c r="S43" s="11" t="s">
        <v>109</v>
      </c>
      <c r="T43" s="29" t="s">
        <v>15</v>
      </c>
      <c r="U43" s="30">
        <v>0.77847222222222223</v>
      </c>
      <c r="V43" s="3" t="s">
        <v>151</v>
      </c>
      <c r="W43" s="3" t="s">
        <v>42</v>
      </c>
      <c r="X43" s="3"/>
      <c r="Y43" s="37" t="s">
        <v>414</v>
      </c>
      <c r="Z43" s="3"/>
      <c r="AA43" s="3"/>
      <c r="AB43" s="3"/>
      <c r="AC43" s="3"/>
      <c r="AD43" s="3"/>
      <c r="AE43" s="3"/>
      <c r="AF43" s="3"/>
      <c r="AG43" s="3"/>
      <c r="AH43" s="3"/>
      <c r="AI43" s="3"/>
    </row>
    <row r="44" spans="1:35" x14ac:dyDescent="0.25">
      <c r="A44" s="19">
        <v>14</v>
      </c>
      <c r="B44" s="29">
        <v>13003</v>
      </c>
      <c r="C44" s="30">
        <v>0.16666666666666666</v>
      </c>
      <c r="D44" s="11">
        <v>8</v>
      </c>
      <c r="E44" s="11" t="s">
        <v>4</v>
      </c>
      <c r="F44" s="11" t="s">
        <v>73</v>
      </c>
      <c r="G44" s="11">
        <v>6.1</v>
      </c>
      <c r="H44" s="31">
        <v>10</v>
      </c>
      <c r="I44" s="23">
        <v>1.05</v>
      </c>
      <c r="J44" s="23">
        <v>-77.31</v>
      </c>
      <c r="K44" s="28">
        <v>116151.67999999999</v>
      </c>
      <c r="L44" s="11">
        <v>242927.63</v>
      </c>
      <c r="M44" s="3" t="s">
        <v>299</v>
      </c>
      <c r="N44" s="17" t="s">
        <v>155</v>
      </c>
      <c r="O44" s="26">
        <v>1.21</v>
      </c>
      <c r="P44" s="26">
        <v>-77.274721999999997</v>
      </c>
      <c r="Q44" s="28">
        <v>133848</v>
      </c>
      <c r="R44" s="28">
        <v>246870</v>
      </c>
      <c r="S44" s="11" t="s">
        <v>109</v>
      </c>
      <c r="T44" s="29">
        <v>13003</v>
      </c>
      <c r="U44" s="30">
        <v>0.16666666666666666</v>
      </c>
      <c r="V44" s="3" t="s">
        <v>300</v>
      </c>
      <c r="W44" s="3" t="s">
        <v>42</v>
      </c>
      <c r="X44" s="3" t="s">
        <v>302</v>
      </c>
      <c r="Y44" s="37" t="s">
        <v>301</v>
      </c>
      <c r="Z44" s="3"/>
      <c r="AA44" s="3"/>
      <c r="AB44" s="3"/>
      <c r="AC44" s="3"/>
      <c r="AD44" s="3"/>
      <c r="AE44" s="3"/>
      <c r="AF44" s="3"/>
      <c r="AG44" s="3"/>
      <c r="AH44" s="3"/>
      <c r="AI44" s="3"/>
    </row>
    <row r="45" spans="1:35" x14ac:dyDescent="0.25">
      <c r="A45" s="19">
        <v>15</v>
      </c>
      <c r="B45" s="29">
        <v>13158</v>
      </c>
      <c r="C45" s="30">
        <v>0.97916666666666663</v>
      </c>
      <c r="D45" s="11">
        <v>7</v>
      </c>
      <c r="E45" s="11" t="s">
        <v>4</v>
      </c>
      <c r="F45" s="11" t="s">
        <v>73</v>
      </c>
      <c r="G45" s="11">
        <v>5.6</v>
      </c>
      <c r="H45" s="31">
        <v>10</v>
      </c>
      <c r="I45" s="23">
        <v>1.1000000000000001</v>
      </c>
      <c r="J45" s="23">
        <v>-77.599999999999994</v>
      </c>
      <c r="K45" s="28">
        <v>121709.31</v>
      </c>
      <c r="L45" s="11">
        <v>210638.13</v>
      </c>
      <c r="M45" s="3" t="s">
        <v>304</v>
      </c>
      <c r="N45" s="17" t="s">
        <v>492</v>
      </c>
      <c r="O45" s="26">
        <v>1.0729820000000001</v>
      </c>
      <c r="P45" s="26">
        <v>-77.580108999999993</v>
      </c>
      <c r="Q45" s="28">
        <v>118718.02</v>
      </c>
      <c r="R45" s="28">
        <v>212850.82</v>
      </c>
      <c r="S45" s="11" t="s">
        <v>109</v>
      </c>
      <c r="T45" s="29">
        <v>13163</v>
      </c>
      <c r="U45" s="30" t="s">
        <v>824</v>
      </c>
      <c r="V45" s="3" t="s">
        <v>305</v>
      </c>
      <c r="W45" s="3" t="s">
        <v>101</v>
      </c>
      <c r="X45" s="3"/>
      <c r="Y45" s="37" t="s">
        <v>306</v>
      </c>
      <c r="Z45" s="3"/>
      <c r="AA45" s="3"/>
      <c r="AB45" s="3"/>
      <c r="AC45" s="3"/>
      <c r="AD45" s="3"/>
      <c r="AE45" s="3"/>
      <c r="AF45" s="3"/>
      <c r="AG45" s="3"/>
      <c r="AH45" s="3"/>
      <c r="AI45" s="3"/>
    </row>
    <row r="46" spans="1:35" x14ac:dyDescent="0.25">
      <c r="A46" s="19">
        <v>16</v>
      </c>
      <c r="B46" s="29">
        <v>13348</v>
      </c>
      <c r="C46" s="30">
        <v>0.52083333333333337</v>
      </c>
      <c r="D46" s="11">
        <v>8</v>
      </c>
      <c r="E46" s="11" t="s">
        <v>4</v>
      </c>
      <c r="F46" s="11" t="s">
        <v>73</v>
      </c>
      <c r="G46" s="11">
        <v>6.3</v>
      </c>
      <c r="H46" s="31">
        <v>10</v>
      </c>
      <c r="I46" s="23">
        <v>1.17</v>
      </c>
      <c r="J46" s="23">
        <v>-77.73</v>
      </c>
      <c r="K46" s="28">
        <v>129468.22</v>
      </c>
      <c r="L46" s="28">
        <v>196166.6</v>
      </c>
      <c r="M46" s="3" t="s">
        <v>303</v>
      </c>
      <c r="N46" s="17" t="s">
        <v>307</v>
      </c>
      <c r="O46" s="26">
        <v>1.141111</v>
      </c>
      <c r="P46" s="26">
        <v>-77.864444000000006</v>
      </c>
      <c r="Q46" s="28">
        <v>126286</v>
      </c>
      <c r="R46" s="28">
        <v>181188</v>
      </c>
      <c r="S46" s="11" t="s">
        <v>109</v>
      </c>
      <c r="T46" s="29">
        <v>13356</v>
      </c>
      <c r="U46" s="14" t="s">
        <v>834</v>
      </c>
      <c r="V46" s="3" t="s">
        <v>308</v>
      </c>
      <c r="W46" s="3" t="s">
        <v>101</v>
      </c>
      <c r="X46" s="3" t="s">
        <v>309</v>
      </c>
      <c r="Y46" s="37" t="s">
        <v>310</v>
      </c>
      <c r="Z46" s="3"/>
      <c r="AA46" s="3"/>
      <c r="AB46" s="3"/>
      <c r="AC46" s="3"/>
      <c r="AD46" s="3"/>
      <c r="AE46" s="3"/>
      <c r="AF46" s="3"/>
      <c r="AG46" s="3"/>
      <c r="AH46" s="3"/>
      <c r="AI46" s="3"/>
    </row>
    <row r="47" spans="1:35" x14ac:dyDescent="0.25">
      <c r="A47" s="11">
        <v>17</v>
      </c>
      <c r="B47" s="29" t="s">
        <v>94</v>
      </c>
      <c r="C47" s="11"/>
      <c r="D47" s="11"/>
      <c r="E47" s="11"/>
      <c r="F47" s="11"/>
      <c r="G47" s="11"/>
      <c r="H47" s="31"/>
      <c r="I47" s="23"/>
      <c r="J47" s="23"/>
      <c r="K47" s="16"/>
      <c r="L47" s="16"/>
      <c r="M47" s="3"/>
      <c r="N47" s="3" t="s">
        <v>499</v>
      </c>
      <c r="O47" s="53">
        <v>5.5446099999999996</v>
      </c>
      <c r="P47" s="53">
        <v>-72.928338999999994</v>
      </c>
      <c r="Q47" s="28">
        <v>613266.18999999994</v>
      </c>
      <c r="R47" s="28">
        <v>729502.02</v>
      </c>
      <c r="S47" s="11" t="s">
        <v>109</v>
      </c>
      <c r="T47" s="11" t="s">
        <v>835</v>
      </c>
      <c r="U47" s="11" t="s">
        <v>824</v>
      </c>
      <c r="V47" s="3" t="s">
        <v>500</v>
      </c>
      <c r="W47" s="3" t="s">
        <v>102</v>
      </c>
      <c r="X47" s="3" t="s">
        <v>153</v>
      </c>
      <c r="Y47" s="37" t="s">
        <v>529</v>
      </c>
      <c r="Z47" s="3"/>
      <c r="AA47" s="3"/>
      <c r="AB47" s="3"/>
      <c r="AC47" s="3"/>
      <c r="AD47" s="3"/>
      <c r="AE47" s="3"/>
      <c r="AF47" s="3"/>
      <c r="AG47" s="3"/>
      <c r="AH47" s="3"/>
      <c r="AI47" s="3"/>
    </row>
    <row r="48" spans="1:35" x14ac:dyDescent="0.25">
      <c r="A48" s="19">
        <v>18</v>
      </c>
      <c r="B48" s="29" t="s">
        <v>16</v>
      </c>
      <c r="C48" s="30">
        <v>8.3333333333333329E-2</v>
      </c>
      <c r="D48" s="11">
        <v>8</v>
      </c>
      <c r="E48" s="11" t="s">
        <v>4</v>
      </c>
      <c r="F48" s="11" t="s">
        <v>73</v>
      </c>
      <c r="G48" s="31">
        <v>6</v>
      </c>
      <c r="H48" s="31">
        <v>10</v>
      </c>
      <c r="I48" s="23">
        <v>1.3</v>
      </c>
      <c r="J48" s="23">
        <v>-77.23</v>
      </c>
      <c r="K48" s="28">
        <v>143798.91</v>
      </c>
      <c r="L48" s="28">
        <v>251857.26</v>
      </c>
      <c r="M48" s="3" t="s">
        <v>56</v>
      </c>
      <c r="N48" s="3" t="s">
        <v>155</v>
      </c>
      <c r="O48" s="26">
        <v>1.21</v>
      </c>
      <c r="P48" s="26">
        <v>-77.274721999999997</v>
      </c>
      <c r="Q48" s="28">
        <v>133848</v>
      </c>
      <c r="R48" s="28">
        <v>246870</v>
      </c>
      <c r="S48" s="11" t="s">
        <v>109</v>
      </c>
      <c r="T48" s="29" t="s">
        <v>16</v>
      </c>
      <c r="U48" s="30">
        <v>8.3333333333333329E-2</v>
      </c>
      <c r="V48" s="3" t="s">
        <v>416</v>
      </c>
      <c r="W48" s="3" t="s">
        <v>42</v>
      </c>
      <c r="X48" s="3"/>
      <c r="Y48" s="37" t="s">
        <v>418</v>
      </c>
      <c r="Z48" s="3"/>
      <c r="AA48" s="3"/>
      <c r="AB48" s="3"/>
      <c r="AC48" s="3"/>
      <c r="AD48" s="3"/>
      <c r="AE48" s="3"/>
      <c r="AF48" s="3"/>
      <c r="AG48" s="3"/>
      <c r="AH48" s="3"/>
      <c r="AI48" s="3"/>
    </row>
    <row r="49" spans="1:35" x14ac:dyDescent="0.25">
      <c r="A49" s="11"/>
      <c r="B49" s="29"/>
      <c r="C49" s="30"/>
      <c r="D49" s="11"/>
      <c r="E49" s="11"/>
      <c r="F49" s="11"/>
      <c r="G49" s="31"/>
      <c r="H49" s="31"/>
      <c r="I49" s="23"/>
      <c r="J49" s="23"/>
      <c r="K49" s="16"/>
      <c r="L49" s="16"/>
      <c r="M49" s="3"/>
      <c r="N49" s="3" t="s">
        <v>154</v>
      </c>
      <c r="O49" s="26">
        <v>1.360562</v>
      </c>
      <c r="P49" s="26">
        <v>-77.283411000000001</v>
      </c>
      <c r="Q49" s="28">
        <v>150504</v>
      </c>
      <c r="R49" s="28">
        <v>245917</v>
      </c>
      <c r="S49" s="11" t="s">
        <v>109</v>
      </c>
      <c r="T49" s="29" t="s">
        <v>16</v>
      </c>
      <c r="U49" s="5" t="s">
        <v>836</v>
      </c>
      <c r="V49" s="3" t="s">
        <v>415</v>
      </c>
      <c r="W49" s="3" t="s">
        <v>520</v>
      </c>
      <c r="X49" s="3"/>
      <c r="Y49" s="37" t="s">
        <v>417</v>
      </c>
      <c r="Z49" s="3"/>
      <c r="AA49" s="3"/>
      <c r="AB49" s="3"/>
      <c r="AC49" s="3"/>
      <c r="AD49" s="3"/>
      <c r="AE49" s="3"/>
      <c r="AF49" s="3"/>
      <c r="AG49" s="3"/>
      <c r="AH49" s="3"/>
      <c r="AI49" s="3"/>
    </row>
    <row r="50" spans="1:35" x14ac:dyDescent="0.25">
      <c r="A50" s="19">
        <v>19</v>
      </c>
      <c r="B50" s="29" t="s">
        <v>17</v>
      </c>
      <c r="C50" s="30">
        <v>0.89930555555555547</v>
      </c>
      <c r="D50" s="11">
        <v>9</v>
      </c>
      <c r="E50" s="11" t="s">
        <v>4</v>
      </c>
      <c r="F50" s="11" t="s">
        <v>73</v>
      </c>
      <c r="G50" s="11">
        <v>6.1</v>
      </c>
      <c r="H50" s="31">
        <v>15</v>
      </c>
      <c r="I50" s="23">
        <v>7.79</v>
      </c>
      <c r="J50" s="23">
        <v>-72.61</v>
      </c>
      <c r="K50" s="28">
        <v>861827.61</v>
      </c>
      <c r="L50" s="28">
        <v>763583.21</v>
      </c>
      <c r="M50" s="3" t="s">
        <v>57</v>
      </c>
      <c r="N50" s="3" t="s">
        <v>159</v>
      </c>
      <c r="O50" s="26">
        <v>7.6427779999999998</v>
      </c>
      <c r="P50" s="26">
        <v>-72.798333</v>
      </c>
      <c r="Q50" s="28">
        <v>845428</v>
      </c>
      <c r="R50" s="28">
        <v>742886</v>
      </c>
      <c r="S50" s="11" t="s">
        <v>109</v>
      </c>
      <c r="T50" s="29" t="s">
        <v>17</v>
      </c>
      <c r="U50" s="30">
        <v>0.89930555555555547</v>
      </c>
      <c r="V50" s="3" t="s">
        <v>163</v>
      </c>
      <c r="W50" s="3" t="s">
        <v>42</v>
      </c>
      <c r="X50" s="3"/>
      <c r="Y50" s="37" t="s">
        <v>95</v>
      </c>
      <c r="Z50" s="3"/>
      <c r="AA50" s="3"/>
      <c r="AB50" s="3"/>
      <c r="AC50" s="3"/>
      <c r="AD50" s="3"/>
      <c r="AE50" s="3"/>
      <c r="AF50" s="3"/>
      <c r="AG50" s="3"/>
      <c r="AH50" s="3"/>
      <c r="AI50" s="3"/>
    </row>
    <row r="51" spans="1:35" x14ac:dyDescent="0.25">
      <c r="A51" s="11"/>
      <c r="B51" s="29"/>
      <c r="C51" s="30"/>
      <c r="D51" s="11"/>
      <c r="E51" s="11"/>
      <c r="F51" s="11"/>
      <c r="G51" s="11"/>
      <c r="H51" s="31"/>
      <c r="I51" s="23"/>
      <c r="J51" s="23"/>
      <c r="K51" s="16"/>
      <c r="L51" s="16"/>
      <c r="M51" s="3"/>
      <c r="N51" s="3" t="s">
        <v>156</v>
      </c>
      <c r="O51" s="26">
        <v>7.5402779999999998</v>
      </c>
      <c r="P51" s="26">
        <v>-72.772499999999994</v>
      </c>
      <c r="Q51" s="28">
        <v>834103</v>
      </c>
      <c r="R51" s="28">
        <v>745796</v>
      </c>
      <c r="S51" s="11" t="s">
        <v>109</v>
      </c>
      <c r="T51" s="29" t="s">
        <v>17</v>
      </c>
      <c r="U51" s="30">
        <v>0.89930555555555547</v>
      </c>
      <c r="V51" s="3" t="s">
        <v>160</v>
      </c>
      <c r="W51" s="3" t="s">
        <v>42</v>
      </c>
      <c r="X51" s="3"/>
      <c r="Y51" s="37" t="s">
        <v>95</v>
      </c>
      <c r="Z51" s="3"/>
      <c r="AA51" s="3"/>
      <c r="AB51" s="3"/>
      <c r="AC51" s="3"/>
      <c r="AD51" s="3"/>
      <c r="AE51" s="3"/>
      <c r="AF51" s="3"/>
      <c r="AG51" s="3"/>
      <c r="AH51" s="3"/>
      <c r="AI51" s="3"/>
    </row>
    <row r="52" spans="1:35" x14ac:dyDescent="0.25">
      <c r="A52" s="11"/>
      <c r="B52" s="29"/>
      <c r="C52" s="30"/>
      <c r="D52" s="11"/>
      <c r="E52" s="11"/>
      <c r="F52" s="11"/>
      <c r="G52" s="11"/>
      <c r="H52" s="31"/>
      <c r="I52" s="23"/>
      <c r="J52" s="23"/>
      <c r="K52" s="16"/>
      <c r="L52" s="16"/>
      <c r="M52" s="3"/>
      <c r="N52" s="3" t="s">
        <v>157</v>
      </c>
      <c r="O52" s="26">
        <v>7.9074999999999998</v>
      </c>
      <c r="P52" s="26">
        <v>-72.504722000000001</v>
      </c>
      <c r="Q52" s="35">
        <v>874896</v>
      </c>
      <c r="R52" s="35">
        <v>775123</v>
      </c>
      <c r="S52" s="24" t="s">
        <v>109</v>
      </c>
      <c r="T52" s="29" t="s">
        <v>17</v>
      </c>
      <c r="U52" s="30">
        <v>0.89930555555555547</v>
      </c>
      <c r="V52" s="3" t="s">
        <v>161</v>
      </c>
      <c r="W52" s="3" t="s">
        <v>42</v>
      </c>
      <c r="X52" s="3"/>
      <c r="Y52" s="37" t="s">
        <v>421</v>
      </c>
      <c r="Z52" s="3"/>
      <c r="AA52" s="3"/>
      <c r="AB52" s="3"/>
      <c r="AC52" s="3"/>
      <c r="AD52" s="3"/>
      <c r="AE52" s="3"/>
      <c r="AF52" s="3"/>
      <c r="AG52" s="3"/>
      <c r="AH52" s="3"/>
      <c r="AI52" s="3"/>
    </row>
    <row r="53" spans="1:35" x14ac:dyDescent="0.25">
      <c r="A53" s="11"/>
      <c r="B53" s="29"/>
      <c r="C53" s="30"/>
      <c r="D53" s="11"/>
      <c r="E53" s="11"/>
      <c r="F53" s="11"/>
      <c r="G53" s="11"/>
      <c r="H53" s="31"/>
      <c r="I53" s="23"/>
      <c r="J53" s="23"/>
      <c r="K53" s="16"/>
      <c r="L53" s="16"/>
      <c r="M53" s="3"/>
      <c r="N53" s="3" t="s">
        <v>158</v>
      </c>
      <c r="O53" s="26">
        <v>7.5402779999999998</v>
      </c>
      <c r="P53" s="26">
        <v>-72.772499999999994</v>
      </c>
      <c r="Q53" s="28">
        <v>834103</v>
      </c>
      <c r="R53" s="28">
        <v>745796</v>
      </c>
      <c r="S53" s="11" t="s">
        <v>109</v>
      </c>
      <c r="T53" s="29" t="s">
        <v>17</v>
      </c>
      <c r="U53" s="30">
        <v>0.89930555555555547</v>
      </c>
      <c r="V53" s="3" t="s">
        <v>162</v>
      </c>
      <c r="W53" s="3" t="s">
        <v>42</v>
      </c>
      <c r="X53" s="3" t="s">
        <v>312</v>
      </c>
      <c r="Y53" s="37" t="s">
        <v>420</v>
      </c>
      <c r="Z53" s="3"/>
      <c r="AA53" s="3"/>
      <c r="AB53" s="3"/>
      <c r="AC53" s="3"/>
      <c r="AD53" s="3"/>
      <c r="AE53" s="3"/>
      <c r="AF53" s="3"/>
      <c r="AG53" s="3"/>
      <c r="AH53" s="3"/>
      <c r="AI53" s="3"/>
    </row>
    <row r="54" spans="1:35" x14ac:dyDescent="0.25">
      <c r="A54" s="11"/>
      <c r="B54" s="29"/>
      <c r="C54" s="30"/>
      <c r="D54" s="11"/>
      <c r="E54" s="11"/>
      <c r="F54" s="11"/>
      <c r="G54" s="11"/>
      <c r="H54" s="31"/>
      <c r="I54" s="23"/>
      <c r="J54" s="23"/>
      <c r="K54" s="16"/>
      <c r="L54" s="16"/>
      <c r="M54" s="3"/>
      <c r="N54" s="3" t="s">
        <v>493</v>
      </c>
      <c r="O54" s="26">
        <v>7.5402779999999998</v>
      </c>
      <c r="P54" s="26">
        <v>-72.772499999999994</v>
      </c>
      <c r="Q54" s="28">
        <v>834103</v>
      </c>
      <c r="R54" s="28">
        <v>745796</v>
      </c>
      <c r="S54" s="11" t="s">
        <v>109</v>
      </c>
      <c r="T54" s="29" t="s">
        <v>17</v>
      </c>
      <c r="U54" s="14" t="s">
        <v>837</v>
      </c>
      <c r="V54" s="3" t="s">
        <v>311</v>
      </c>
      <c r="W54" s="3" t="s">
        <v>524</v>
      </c>
      <c r="X54" s="3"/>
      <c r="Y54" s="37" t="s">
        <v>419</v>
      </c>
      <c r="Z54" s="3"/>
      <c r="AA54" s="3"/>
      <c r="AB54" s="3"/>
      <c r="AC54" s="3"/>
      <c r="AD54" s="3"/>
      <c r="AE54" s="3"/>
      <c r="AF54" s="3"/>
      <c r="AG54" s="3"/>
      <c r="AH54" s="3"/>
      <c r="AI54" s="3"/>
    </row>
    <row r="55" spans="1:35" x14ac:dyDescent="0.25">
      <c r="A55" s="19">
        <v>20</v>
      </c>
      <c r="B55" s="29" t="s">
        <v>18</v>
      </c>
      <c r="C55" s="30">
        <v>0.66875000000000007</v>
      </c>
      <c r="D55" s="11">
        <v>7</v>
      </c>
      <c r="E55" s="11" t="s">
        <v>4</v>
      </c>
      <c r="F55" s="11" t="s">
        <v>73</v>
      </c>
      <c r="G55" s="11">
        <v>5.9</v>
      </c>
      <c r="H55" s="31">
        <v>20</v>
      </c>
      <c r="I55" s="23">
        <v>7.36</v>
      </c>
      <c r="J55" s="23">
        <v>-76.37</v>
      </c>
      <c r="K55" s="28">
        <v>813777.55</v>
      </c>
      <c r="L55" s="28">
        <v>348787</v>
      </c>
      <c r="M55" s="3" t="s">
        <v>58</v>
      </c>
      <c r="N55" s="3" t="s">
        <v>319</v>
      </c>
      <c r="O55" s="26">
        <v>6.2447470000000003</v>
      </c>
      <c r="P55" s="26">
        <v>-75.574827999999997</v>
      </c>
      <c r="Q55" s="28">
        <v>690294</v>
      </c>
      <c r="R55" s="28">
        <v>436412</v>
      </c>
      <c r="S55" s="11" t="s">
        <v>109</v>
      </c>
      <c r="T55" s="29" t="s">
        <v>18</v>
      </c>
      <c r="U55" s="30">
        <v>0.66875000000000007</v>
      </c>
      <c r="V55" s="3" t="s">
        <v>474</v>
      </c>
      <c r="W55" s="3" t="s">
        <v>42</v>
      </c>
      <c r="X55" s="3"/>
      <c r="Y55" s="37" t="s">
        <v>475</v>
      </c>
      <c r="Z55" s="3"/>
      <c r="AA55" s="3"/>
      <c r="AB55" s="3"/>
      <c r="AC55" s="3"/>
      <c r="AD55" s="3"/>
      <c r="AE55" s="3"/>
      <c r="AF55" s="3"/>
      <c r="AG55" s="3"/>
      <c r="AH55" s="3"/>
      <c r="AI55" s="3"/>
    </row>
    <row r="56" spans="1:35" x14ac:dyDescent="0.25">
      <c r="A56" s="19">
        <v>21</v>
      </c>
      <c r="B56" s="29" t="s">
        <v>19</v>
      </c>
      <c r="C56" s="30">
        <v>0.67499999999999993</v>
      </c>
      <c r="D56" s="11">
        <v>7</v>
      </c>
      <c r="E56" s="11" t="s">
        <v>4</v>
      </c>
      <c r="F56" s="11" t="s">
        <v>73</v>
      </c>
      <c r="G56" s="11">
        <v>6.6</v>
      </c>
      <c r="H56" s="31">
        <v>25</v>
      </c>
      <c r="I56" s="23">
        <v>6.8680000000000003</v>
      </c>
      <c r="J56" s="23">
        <v>-72.094999999999999</v>
      </c>
      <c r="K56" s="28">
        <v>760130.77</v>
      </c>
      <c r="L56" s="28">
        <v>821084.11</v>
      </c>
      <c r="M56" s="3" t="s">
        <v>59</v>
      </c>
      <c r="N56" s="3" t="s">
        <v>167</v>
      </c>
      <c r="O56" s="26">
        <v>6.6994439999999997</v>
      </c>
      <c r="P56" s="26">
        <v>-72.732777999999996</v>
      </c>
      <c r="Q56" s="28">
        <v>741102</v>
      </c>
      <c r="R56" s="28">
        <v>750638</v>
      </c>
      <c r="S56" s="11" t="s">
        <v>109</v>
      </c>
      <c r="T56" s="29" t="s">
        <v>19</v>
      </c>
      <c r="U56" s="30">
        <v>0.67499999999999993</v>
      </c>
      <c r="V56" s="3" t="s">
        <v>166</v>
      </c>
      <c r="W56" s="3" t="s">
        <v>42</v>
      </c>
      <c r="X56" s="3" t="s">
        <v>422</v>
      </c>
      <c r="Y56" s="37" t="s">
        <v>313</v>
      </c>
      <c r="Z56" s="3"/>
      <c r="AA56" s="3"/>
      <c r="AB56" s="3"/>
      <c r="AC56" s="3"/>
      <c r="AD56" s="3"/>
      <c r="AE56" s="3"/>
      <c r="AF56" s="3"/>
      <c r="AG56" s="3"/>
      <c r="AH56" s="3"/>
      <c r="AI56" s="3"/>
    </row>
    <row r="57" spans="1:35" x14ac:dyDescent="0.25">
      <c r="A57" s="11"/>
      <c r="B57" s="29"/>
      <c r="C57" s="30"/>
      <c r="D57" s="11"/>
      <c r="E57" s="11"/>
      <c r="F57" s="11"/>
      <c r="G57" s="11"/>
      <c r="H57" s="31"/>
      <c r="I57" s="23"/>
      <c r="J57" s="23"/>
      <c r="K57" s="16"/>
      <c r="L57" s="16"/>
      <c r="M57" s="3"/>
      <c r="N57" s="3" t="s">
        <v>164</v>
      </c>
      <c r="O57" s="26">
        <v>11.3444</v>
      </c>
      <c r="P57" s="26">
        <v>-71.958600000000004</v>
      </c>
      <c r="Q57" s="28">
        <v>1255702</v>
      </c>
      <c r="R57" s="28">
        <v>177039</v>
      </c>
      <c r="S57" s="11" t="s">
        <v>168</v>
      </c>
      <c r="T57" s="29" t="s">
        <v>19</v>
      </c>
      <c r="U57" s="30">
        <v>0.67499999999999993</v>
      </c>
      <c r="V57" s="3" t="s">
        <v>165</v>
      </c>
      <c r="W57" s="3" t="s">
        <v>42</v>
      </c>
      <c r="X57" s="3"/>
      <c r="Y57" s="37" t="s">
        <v>423</v>
      </c>
      <c r="Z57" s="3"/>
      <c r="AA57" s="3"/>
      <c r="AB57" s="3"/>
      <c r="AC57" s="3"/>
      <c r="AD57" s="3"/>
      <c r="AE57" s="3"/>
      <c r="AF57" s="3"/>
      <c r="AG57" s="3"/>
      <c r="AH57" s="3"/>
      <c r="AI57" s="3"/>
    </row>
    <row r="58" spans="1:35" x14ac:dyDescent="0.25">
      <c r="A58" s="19">
        <v>22</v>
      </c>
      <c r="B58" s="33" t="s">
        <v>80</v>
      </c>
      <c r="C58" s="30">
        <v>0.51736111111111105</v>
      </c>
      <c r="D58" s="11">
        <v>7</v>
      </c>
      <c r="E58" s="11" t="s">
        <v>4</v>
      </c>
      <c r="F58" s="11" t="s">
        <v>73</v>
      </c>
      <c r="G58" s="11">
        <v>5.8</v>
      </c>
      <c r="H58" s="31">
        <v>46</v>
      </c>
      <c r="I58" s="23">
        <v>7.9450000000000003</v>
      </c>
      <c r="J58" s="23">
        <v>-74.81</v>
      </c>
      <c r="K58" s="28">
        <v>878222.32</v>
      </c>
      <c r="L58" s="28">
        <v>520940.68</v>
      </c>
      <c r="M58" s="3" t="s">
        <v>81</v>
      </c>
      <c r="N58" s="3" t="s">
        <v>503</v>
      </c>
      <c r="O58" s="26">
        <v>6.9091670000000001</v>
      </c>
      <c r="P58" s="26">
        <v>-75.076667</v>
      </c>
      <c r="Q58" s="28">
        <v>763708</v>
      </c>
      <c r="R58" s="28">
        <v>491530</v>
      </c>
      <c r="S58" s="11" t="s">
        <v>109</v>
      </c>
      <c r="T58" s="33" t="s">
        <v>80</v>
      </c>
      <c r="U58" s="30">
        <v>0.51736111111111105</v>
      </c>
      <c r="V58" s="3" t="s">
        <v>509</v>
      </c>
      <c r="W58" s="3" t="s">
        <v>42</v>
      </c>
      <c r="X58" s="3" t="s">
        <v>424</v>
      </c>
      <c r="Y58" s="37" t="s">
        <v>425</v>
      </c>
      <c r="Z58" s="3"/>
      <c r="AA58" s="3"/>
      <c r="AB58" s="3"/>
      <c r="AC58" s="3"/>
      <c r="AD58" s="3"/>
      <c r="AE58" s="3"/>
      <c r="AF58" s="3"/>
      <c r="AG58" s="3"/>
      <c r="AH58" s="3"/>
      <c r="AI58" s="3"/>
    </row>
    <row r="59" spans="1:35" x14ac:dyDescent="0.25">
      <c r="A59" s="19">
        <v>23</v>
      </c>
      <c r="B59" s="33" t="s">
        <v>82</v>
      </c>
      <c r="C59" s="30">
        <v>0.63750000000000007</v>
      </c>
      <c r="D59" s="11">
        <v>8</v>
      </c>
      <c r="E59" s="11" t="s">
        <v>4</v>
      </c>
      <c r="F59" s="11" t="s">
        <v>73</v>
      </c>
      <c r="G59" s="11">
        <v>6.5</v>
      </c>
      <c r="H59" s="31">
        <v>64</v>
      </c>
      <c r="I59" s="23">
        <v>5.17</v>
      </c>
      <c r="J59" s="23">
        <v>-76.349999999999994</v>
      </c>
      <c r="K59" s="28">
        <v>571614.75</v>
      </c>
      <c r="L59" s="28">
        <v>350372.16</v>
      </c>
      <c r="M59" s="3" t="s">
        <v>83</v>
      </c>
      <c r="N59" s="3" t="s">
        <v>170</v>
      </c>
      <c r="O59" s="26">
        <v>4.7608329999999999</v>
      </c>
      <c r="P59" s="26">
        <v>-76.222499999999997</v>
      </c>
      <c r="Q59" s="28">
        <v>526347.29</v>
      </c>
      <c r="R59" s="28">
        <v>364422.36</v>
      </c>
      <c r="S59" s="11" t="s">
        <v>109</v>
      </c>
      <c r="T59" s="33" t="s">
        <v>82</v>
      </c>
      <c r="U59" s="30">
        <v>0.63750000000000007</v>
      </c>
      <c r="V59" s="3" t="s">
        <v>314</v>
      </c>
      <c r="W59" s="3" t="s">
        <v>42</v>
      </c>
      <c r="X59" s="3"/>
      <c r="Y59" s="37" t="s">
        <v>426</v>
      </c>
      <c r="Z59" s="3"/>
      <c r="AA59" s="3"/>
      <c r="AB59" s="3"/>
      <c r="AC59" s="3"/>
      <c r="AD59" s="3"/>
      <c r="AE59" s="3"/>
      <c r="AF59" s="3"/>
      <c r="AG59" s="3"/>
      <c r="AH59" s="3"/>
      <c r="AI59" s="3"/>
    </row>
    <row r="60" spans="1:35" x14ac:dyDescent="0.25">
      <c r="A60" s="11"/>
      <c r="B60" s="33"/>
      <c r="C60" s="30"/>
      <c r="D60" s="11"/>
      <c r="E60" s="11"/>
      <c r="F60" s="11"/>
      <c r="G60" s="11"/>
      <c r="H60" s="11"/>
      <c r="I60" s="23"/>
      <c r="J60" s="23"/>
      <c r="K60" s="16"/>
      <c r="L60" s="16"/>
      <c r="M60" s="3"/>
      <c r="N60" s="3" t="s">
        <v>169</v>
      </c>
      <c r="O60" s="27">
        <v>3.44</v>
      </c>
      <c r="P60" s="27">
        <v>-76.519722000000002</v>
      </c>
      <c r="Q60" s="36">
        <v>380362</v>
      </c>
      <c r="R60" s="36">
        <v>331176</v>
      </c>
      <c r="S60" s="11" t="s">
        <v>109</v>
      </c>
      <c r="T60" s="33" t="s">
        <v>82</v>
      </c>
      <c r="U60" s="30">
        <v>0.63750000000000007</v>
      </c>
      <c r="V60" s="3" t="s">
        <v>428</v>
      </c>
      <c r="W60" s="3" t="s">
        <v>42</v>
      </c>
      <c r="X60" s="3"/>
      <c r="Y60" s="37" t="s">
        <v>427</v>
      </c>
      <c r="Z60" s="3"/>
      <c r="AA60" s="3"/>
      <c r="AB60" s="3"/>
      <c r="AC60" s="3"/>
      <c r="AD60" s="3"/>
      <c r="AE60" s="3"/>
      <c r="AF60" s="3"/>
      <c r="AG60" s="3"/>
      <c r="AH60" s="3"/>
      <c r="AI60" s="3"/>
    </row>
    <row r="61" spans="1:35" x14ac:dyDescent="0.25">
      <c r="A61" s="19">
        <v>24</v>
      </c>
      <c r="B61" s="29" t="s">
        <v>20</v>
      </c>
      <c r="C61" s="30">
        <v>0.43333333333333335</v>
      </c>
      <c r="D61" s="11">
        <v>10</v>
      </c>
      <c r="E61" s="11" t="s">
        <v>4</v>
      </c>
      <c r="F61" s="11" t="s">
        <v>73</v>
      </c>
      <c r="G61" s="31">
        <v>7</v>
      </c>
      <c r="H61" s="31">
        <v>55</v>
      </c>
      <c r="I61" s="23">
        <v>2.85</v>
      </c>
      <c r="J61" s="23">
        <v>-74.8</v>
      </c>
      <c r="K61" s="28">
        <v>315015.17</v>
      </c>
      <c r="L61" s="28">
        <v>522227.7</v>
      </c>
      <c r="M61" s="3" t="s">
        <v>60</v>
      </c>
      <c r="N61" s="3" t="s">
        <v>494</v>
      </c>
      <c r="O61" s="26">
        <v>2.96</v>
      </c>
      <c r="P61" s="27">
        <v>-75.05</v>
      </c>
      <c r="Q61" s="28" t="s">
        <v>171</v>
      </c>
      <c r="R61" s="28" t="s">
        <v>172</v>
      </c>
      <c r="S61" s="11" t="s">
        <v>109</v>
      </c>
      <c r="T61" s="29" t="s">
        <v>20</v>
      </c>
      <c r="U61" s="30">
        <v>0.43333333333333335</v>
      </c>
      <c r="V61" s="3" t="s">
        <v>431</v>
      </c>
      <c r="W61" s="3" t="s">
        <v>42</v>
      </c>
      <c r="X61" s="3" t="s">
        <v>430</v>
      </c>
      <c r="Y61" s="37" t="s">
        <v>429</v>
      </c>
      <c r="Z61" s="3"/>
      <c r="AA61" s="3"/>
      <c r="AB61" s="3"/>
      <c r="AC61" s="3"/>
      <c r="AD61" s="3"/>
      <c r="AE61" s="3"/>
      <c r="AF61" s="3"/>
      <c r="AG61" s="3"/>
      <c r="AH61" s="3"/>
      <c r="AI61" s="3"/>
    </row>
    <row r="62" spans="1:35" x14ac:dyDescent="0.25">
      <c r="A62" s="11"/>
      <c r="B62" s="29"/>
      <c r="C62" s="30"/>
      <c r="D62" s="11"/>
      <c r="E62" s="11"/>
      <c r="F62" s="11"/>
      <c r="G62" s="31"/>
      <c r="H62" s="31"/>
      <c r="I62" s="23"/>
      <c r="J62" s="23"/>
      <c r="K62" s="16"/>
      <c r="L62" s="16"/>
      <c r="M62" s="3"/>
      <c r="N62" s="3" t="s">
        <v>480</v>
      </c>
      <c r="O62" s="26">
        <v>4.6097099999999998</v>
      </c>
      <c r="P62" s="27">
        <v>-74.08175</v>
      </c>
      <c r="Q62" s="35">
        <v>509588</v>
      </c>
      <c r="R62" s="35">
        <v>601854</v>
      </c>
      <c r="S62" s="11" t="s">
        <v>109</v>
      </c>
      <c r="T62" s="29" t="s">
        <v>20</v>
      </c>
      <c r="U62" s="30">
        <v>0.43333333333333335</v>
      </c>
      <c r="V62" s="3" t="s">
        <v>173</v>
      </c>
      <c r="W62" s="3" t="s">
        <v>42</v>
      </c>
      <c r="X62" s="3" t="s">
        <v>317</v>
      </c>
      <c r="Y62" s="3"/>
      <c r="Z62" s="3"/>
      <c r="AA62" s="3"/>
      <c r="AB62" s="3"/>
      <c r="AC62" s="3"/>
      <c r="AD62" s="3"/>
      <c r="AE62" s="3"/>
      <c r="AF62" s="3"/>
      <c r="AG62" s="3"/>
      <c r="AH62" s="3"/>
      <c r="AI62" s="3"/>
    </row>
    <row r="63" spans="1:35" x14ac:dyDescent="0.25">
      <c r="A63" s="11"/>
      <c r="B63" s="29"/>
      <c r="C63" s="30"/>
      <c r="D63" s="11"/>
      <c r="E63" s="11"/>
      <c r="F63" s="11"/>
      <c r="G63" s="31"/>
      <c r="H63" s="31"/>
      <c r="I63" s="23"/>
      <c r="J63" s="23"/>
      <c r="K63" s="16"/>
      <c r="L63" s="16"/>
      <c r="M63" s="3"/>
      <c r="N63" s="3" t="s">
        <v>481</v>
      </c>
      <c r="O63" s="26">
        <v>4.6097099999999998</v>
      </c>
      <c r="P63" s="27">
        <v>-74.08175</v>
      </c>
      <c r="Q63" s="35">
        <v>509588</v>
      </c>
      <c r="R63" s="35">
        <v>601854</v>
      </c>
      <c r="S63" s="11" t="s">
        <v>109</v>
      </c>
      <c r="T63" s="29" t="s">
        <v>20</v>
      </c>
      <c r="U63" s="14" t="s">
        <v>838</v>
      </c>
      <c r="V63" s="3" t="s">
        <v>293</v>
      </c>
      <c r="W63" s="3" t="s">
        <v>524</v>
      </c>
      <c r="X63" s="3" t="s">
        <v>318</v>
      </c>
      <c r="Y63" s="37" t="s">
        <v>294</v>
      </c>
      <c r="Z63" s="3"/>
      <c r="AA63" s="3"/>
      <c r="AB63" s="3"/>
      <c r="AC63" s="3"/>
      <c r="AD63" s="3"/>
      <c r="AE63" s="3"/>
      <c r="AF63" s="3"/>
      <c r="AG63" s="3"/>
      <c r="AH63" s="3"/>
      <c r="AI63" s="3"/>
    </row>
    <row r="64" spans="1:35" x14ac:dyDescent="0.25">
      <c r="A64" s="11"/>
      <c r="B64" s="29"/>
      <c r="C64" s="30"/>
      <c r="D64" s="11"/>
      <c r="E64" s="11"/>
      <c r="F64" s="11"/>
      <c r="G64" s="31"/>
      <c r="H64" s="31"/>
      <c r="I64" s="23"/>
      <c r="J64" s="23"/>
      <c r="K64" s="16"/>
      <c r="L64" s="16"/>
      <c r="M64" s="3"/>
      <c r="N64" s="3" t="s">
        <v>482</v>
      </c>
      <c r="O64" s="26">
        <v>4.6097099999999998</v>
      </c>
      <c r="P64" s="27">
        <v>-74.08175</v>
      </c>
      <c r="Q64" s="35">
        <v>509588</v>
      </c>
      <c r="R64" s="35">
        <v>601854</v>
      </c>
      <c r="S64" s="11" t="s">
        <v>109</v>
      </c>
      <c r="T64" s="29" t="s">
        <v>20</v>
      </c>
      <c r="U64" s="30">
        <v>0.43333333333333335</v>
      </c>
      <c r="V64" s="3" t="s">
        <v>316</v>
      </c>
      <c r="W64" s="3" t="s">
        <v>42</v>
      </c>
      <c r="X64" s="3"/>
      <c r="Y64" s="37" t="s">
        <v>315</v>
      </c>
      <c r="Z64" s="3"/>
      <c r="AA64" s="3"/>
      <c r="AB64" s="3"/>
      <c r="AC64" s="3"/>
      <c r="AD64" s="3"/>
      <c r="AE64" s="3"/>
      <c r="AF64" s="3"/>
      <c r="AG64" s="3"/>
      <c r="AH64" s="3"/>
      <c r="AI64" s="3"/>
    </row>
    <row r="65" spans="1:35" x14ac:dyDescent="0.25">
      <c r="A65" s="19">
        <v>25</v>
      </c>
      <c r="B65" s="29" t="s">
        <v>21</v>
      </c>
      <c r="C65" s="30">
        <v>0.29305555555555557</v>
      </c>
      <c r="D65" s="11">
        <v>8</v>
      </c>
      <c r="E65" s="11" t="s">
        <v>4</v>
      </c>
      <c r="F65" s="11" t="s">
        <v>73</v>
      </c>
      <c r="G65" s="11">
        <v>6.6</v>
      </c>
      <c r="H65" s="31">
        <v>15</v>
      </c>
      <c r="I65" s="23">
        <v>6.21</v>
      </c>
      <c r="J65" s="23">
        <v>-77.489999999999995</v>
      </c>
      <c r="K65" s="28">
        <v>687066.5</v>
      </c>
      <c r="L65" s="28">
        <v>224455.11</v>
      </c>
      <c r="M65" s="3" t="s">
        <v>174</v>
      </c>
      <c r="N65" s="3" t="s">
        <v>320</v>
      </c>
      <c r="O65" s="26">
        <v>6.2241669999999996</v>
      </c>
      <c r="P65" s="26">
        <v>-77.403889000000007</v>
      </c>
      <c r="Q65" s="35">
        <v>688590</v>
      </c>
      <c r="R65" s="35">
        <v>233997</v>
      </c>
      <c r="S65" s="11" t="s">
        <v>109</v>
      </c>
      <c r="T65" s="4" t="s">
        <v>839</v>
      </c>
      <c r="U65" s="30" t="s">
        <v>824</v>
      </c>
      <c r="V65" s="3" t="s">
        <v>432</v>
      </c>
      <c r="W65" s="3" t="s">
        <v>102</v>
      </c>
      <c r="X65" s="3"/>
      <c r="Y65" s="37" t="s">
        <v>93</v>
      </c>
      <c r="Z65" s="3"/>
      <c r="AA65" s="3"/>
      <c r="AB65" s="3"/>
      <c r="AC65" s="3"/>
      <c r="AD65" s="3"/>
      <c r="AE65" s="3"/>
      <c r="AF65" s="3"/>
      <c r="AG65" s="3"/>
      <c r="AH65" s="3"/>
      <c r="AI65" s="3"/>
    </row>
    <row r="66" spans="1:35" x14ac:dyDescent="0.25">
      <c r="A66" s="19">
        <v>26</v>
      </c>
      <c r="B66" s="29" t="s">
        <v>22</v>
      </c>
      <c r="C66" s="30">
        <v>0.84652777777777777</v>
      </c>
      <c r="D66" s="11">
        <v>7</v>
      </c>
      <c r="E66" s="11" t="s">
        <v>4</v>
      </c>
      <c r="F66" s="11" t="s">
        <v>73</v>
      </c>
      <c r="G66" s="11">
        <v>5.2</v>
      </c>
      <c r="H66" s="31">
        <v>26</v>
      </c>
      <c r="I66" s="23">
        <v>6.95</v>
      </c>
      <c r="J66" s="23">
        <v>-72.95</v>
      </c>
      <c r="K66" s="28">
        <v>768712</v>
      </c>
      <c r="L66" s="28">
        <v>726495.85</v>
      </c>
      <c r="M66" s="3" t="s">
        <v>61</v>
      </c>
      <c r="N66" s="3" t="s">
        <v>175</v>
      </c>
      <c r="O66" s="26">
        <v>6.8769439999999999</v>
      </c>
      <c r="P66" s="26">
        <v>-72.855556000000007</v>
      </c>
      <c r="Q66" s="35">
        <v>760677</v>
      </c>
      <c r="R66" s="35">
        <v>736972</v>
      </c>
      <c r="S66" s="11" t="s">
        <v>109</v>
      </c>
      <c r="T66" s="29" t="s">
        <v>22</v>
      </c>
      <c r="U66" s="30">
        <v>0.84652777777777777</v>
      </c>
      <c r="V66" s="3" t="s">
        <v>178</v>
      </c>
      <c r="W66" s="3" t="s">
        <v>42</v>
      </c>
      <c r="X66" s="3"/>
      <c r="Y66" s="37" t="s">
        <v>86</v>
      </c>
      <c r="Z66" s="3"/>
      <c r="AA66" s="3"/>
      <c r="AB66" s="3"/>
      <c r="AC66" s="3"/>
      <c r="AD66" s="3"/>
      <c r="AE66" s="3"/>
      <c r="AF66" s="3"/>
      <c r="AG66" s="3"/>
      <c r="AH66" s="3"/>
      <c r="AI66" s="3"/>
    </row>
    <row r="67" spans="1:35" x14ac:dyDescent="0.25">
      <c r="A67" s="11"/>
      <c r="B67" s="29"/>
      <c r="C67" s="30"/>
      <c r="D67" s="11"/>
      <c r="E67" s="11"/>
      <c r="F67" s="11"/>
      <c r="G67" s="11"/>
      <c r="H67" s="11"/>
      <c r="I67" s="23"/>
      <c r="J67" s="23"/>
      <c r="K67" s="16"/>
      <c r="L67" s="16"/>
      <c r="M67" s="3"/>
      <c r="N67" s="3" t="s">
        <v>176</v>
      </c>
      <c r="O67" s="26">
        <v>6.7527780000000002</v>
      </c>
      <c r="P67" s="26">
        <v>-72.973332999999997</v>
      </c>
      <c r="Q67" s="35">
        <v>746885</v>
      </c>
      <c r="R67" s="35">
        <v>724009</v>
      </c>
      <c r="S67" s="11" t="s">
        <v>109</v>
      </c>
      <c r="T67" s="29" t="s">
        <v>22</v>
      </c>
      <c r="U67" s="30">
        <v>0.84652777777777777</v>
      </c>
      <c r="V67" s="3" t="s">
        <v>177</v>
      </c>
      <c r="W67" s="3" t="s">
        <v>42</v>
      </c>
      <c r="X67" s="3"/>
      <c r="Y67" s="37" t="s">
        <v>86</v>
      </c>
      <c r="Z67" s="3"/>
      <c r="AA67" s="3"/>
      <c r="AB67" s="3"/>
      <c r="AC67" s="3"/>
      <c r="AD67" s="3"/>
      <c r="AE67" s="3"/>
      <c r="AF67" s="3"/>
      <c r="AG67" s="3"/>
      <c r="AH67" s="3"/>
      <c r="AI67" s="3"/>
    </row>
    <row r="68" spans="1:35" x14ac:dyDescent="0.25">
      <c r="A68" s="11"/>
      <c r="B68" s="29"/>
      <c r="C68" s="30"/>
      <c r="D68" s="11"/>
      <c r="E68" s="11"/>
      <c r="F68" s="11"/>
      <c r="G68" s="11"/>
      <c r="H68" s="11"/>
      <c r="I68" s="23"/>
      <c r="J68" s="23"/>
      <c r="K68" s="16"/>
      <c r="L68" s="16"/>
      <c r="M68" s="3"/>
      <c r="N68" s="3" t="s">
        <v>321</v>
      </c>
      <c r="O68" s="26">
        <v>6.7527780000000002</v>
      </c>
      <c r="P68" s="26">
        <v>-72.973332999999997</v>
      </c>
      <c r="Q68" s="35">
        <v>746885</v>
      </c>
      <c r="R68" s="35">
        <v>724009</v>
      </c>
      <c r="S68" s="11" t="s">
        <v>109</v>
      </c>
      <c r="T68" s="29" t="s">
        <v>22</v>
      </c>
      <c r="U68" s="30">
        <v>0.84652777777777777</v>
      </c>
      <c r="V68" s="3" t="s">
        <v>322</v>
      </c>
      <c r="W68" s="3" t="s">
        <v>42</v>
      </c>
      <c r="X68" s="3" t="s">
        <v>433</v>
      </c>
      <c r="Y68" s="37" t="s">
        <v>434</v>
      </c>
      <c r="Z68" s="3"/>
      <c r="AA68" s="3"/>
      <c r="AB68" s="3"/>
      <c r="AC68" s="3"/>
      <c r="AD68" s="3"/>
      <c r="AE68" s="3"/>
      <c r="AF68" s="3"/>
      <c r="AG68" s="3"/>
      <c r="AH68" s="3"/>
      <c r="AI68" s="3"/>
    </row>
    <row r="69" spans="1:35" x14ac:dyDescent="0.25">
      <c r="A69" s="11"/>
      <c r="B69" s="29"/>
      <c r="C69" s="30"/>
      <c r="D69" s="11"/>
      <c r="E69" s="11"/>
      <c r="F69" s="11"/>
      <c r="G69" s="11"/>
      <c r="H69" s="11"/>
      <c r="I69" s="23"/>
      <c r="J69" s="23"/>
      <c r="K69" s="16"/>
      <c r="L69" s="16"/>
      <c r="M69" s="3"/>
      <c r="N69" s="3" t="s">
        <v>324</v>
      </c>
      <c r="O69" s="26">
        <v>6.8127779999999998</v>
      </c>
      <c r="P69" s="26">
        <v>-72.848056</v>
      </c>
      <c r="Q69" s="35">
        <v>753582</v>
      </c>
      <c r="R69" s="35">
        <v>737833</v>
      </c>
      <c r="S69" s="11" t="s">
        <v>109</v>
      </c>
      <c r="T69" s="29" t="s">
        <v>22</v>
      </c>
      <c r="U69" s="30">
        <v>0.84652777777777777</v>
      </c>
      <c r="V69" s="3" t="s">
        <v>323</v>
      </c>
      <c r="W69" s="3" t="s">
        <v>42</v>
      </c>
      <c r="X69" s="3"/>
      <c r="Y69" s="37" t="s">
        <v>86</v>
      </c>
      <c r="Z69" s="3"/>
      <c r="AA69" s="3"/>
      <c r="AB69" s="3"/>
      <c r="AC69" s="3"/>
      <c r="AD69" s="3"/>
      <c r="AE69" s="3"/>
      <c r="AF69" s="3"/>
      <c r="AG69" s="3"/>
      <c r="AH69" s="3"/>
      <c r="AI69" s="3"/>
    </row>
    <row r="70" spans="1:35" x14ac:dyDescent="0.25">
      <c r="A70" s="19">
        <v>27</v>
      </c>
      <c r="B70" s="33" t="s">
        <v>84</v>
      </c>
      <c r="C70" s="30">
        <v>0.65347222222222223</v>
      </c>
      <c r="D70" s="11">
        <v>8</v>
      </c>
      <c r="E70" s="11" t="s">
        <v>4</v>
      </c>
      <c r="F70" s="11" t="s">
        <v>73</v>
      </c>
      <c r="G70" s="11">
        <v>7.3</v>
      </c>
      <c r="H70" s="11">
        <v>17.5</v>
      </c>
      <c r="I70" s="23">
        <v>7.37</v>
      </c>
      <c r="J70" s="23">
        <v>-78.11</v>
      </c>
      <c r="K70" s="28">
        <v>815684.33</v>
      </c>
      <c r="L70" s="28">
        <v>819077.18</v>
      </c>
      <c r="M70" s="3" t="s">
        <v>85</v>
      </c>
      <c r="N70" s="3" t="s">
        <v>504</v>
      </c>
      <c r="O70" s="26">
        <v>7.518141</v>
      </c>
      <c r="P70" s="26">
        <v>-78.162501000000006</v>
      </c>
      <c r="Q70" s="35">
        <v>832043</v>
      </c>
      <c r="R70" s="35">
        <v>813171</v>
      </c>
      <c r="S70" s="11" t="s">
        <v>130</v>
      </c>
      <c r="T70" s="14" t="s">
        <v>840</v>
      </c>
      <c r="U70" s="11" t="s">
        <v>824</v>
      </c>
      <c r="V70" s="3" t="s">
        <v>435</v>
      </c>
      <c r="W70" s="3" t="s">
        <v>520</v>
      </c>
      <c r="X70" s="3"/>
      <c r="Y70" s="37" t="s">
        <v>96</v>
      </c>
      <c r="Z70" s="3"/>
      <c r="AA70" s="3"/>
      <c r="AB70" s="3"/>
      <c r="AC70" s="3"/>
      <c r="AD70" s="3"/>
      <c r="AE70" s="3"/>
      <c r="AF70" s="3"/>
      <c r="AG70" s="3"/>
      <c r="AH70" s="3"/>
      <c r="AI70" s="3"/>
    </row>
    <row r="71" spans="1:35" x14ac:dyDescent="0.25">
      <c r="A71" s="19">
        <v>28</v>
      </c>
      <c r="B71" s="29" t="s">
        <v>23</v>
      </c>
      <c r="C71" s="30">
        <v>0.12430555555555556</v>
      </c>
      <c r="D71" s="11">
        <v>10</v>
      </c>
      <c r="E71" s="11" t="s">
        <v>4</v>
      </c>
      <c r="F71" s="11" t="s">
        <v>73</v>
      </c>
      <c r="G71" s="11">
        <v>8.1</v>
      </c>
      <c r="H71" s="11">
        <v>23.6</v>
      </c>
      <c r="I71" s="23">
        <v>1.5549999999999999</v>
      </c>
      <c r="J71" s="23">
        <v>-79.275999999999996</v>
      </c>
      <c r="K71" s="28">
        <v>171952.97</v>
      </c>
      <c r="L71" s="28">
        <v>691796.96</v>
      </c>
      <c r="M71" s="3" t="s">
        <v>62</v>
      </c>
      <c r="N71" s="3" t="s">
        <v>179</v>
      </c>
      <c r="O71" s="26">
        <v>2.3314569999999999</v>
      </c>
      <c r="P71" s="26">
        <v>-78.600014999999999</v>
      </c>
      <c r="Q71" s="28">
        <v>257925.03</v>
      </c>
      <c r="R71" s="28">
        <v>766917.56</v>
      </c>
      <c r="S71" s="11" t="s">
        <v>130</v>
      </c>
      <c r="T71" s="29" t="s">
        <v>23</v>
      </c>
      <c r="U71" s="14" t="s">
        <v>841</v>
      </c>
      <c r="V71" s="3" t="s">
        <v>184</v>
      </c>
      <c r="W71" s="3" t="s">
        <v>101</v>
      </c>
      <c r="X71" s="3"/>
      <c r="Y71" s="37" t="s">
        <v>90</v>
      </c>
      <c r="Z71" s="3"/>
      <c r="AA71" s="3"/>
      <c r="AB71" s="3"/>
      <c r="AC71" s="3"/>
      <c r="AD71" s="3"/>
      <c r="AE71" s="3"/>
      <c r="AF71" s="3"/>
      <c r="AG71" s="3"/>
      <c r="AH71" s="3"/>
      <c r="AI71" s="3"/>
    </row>
    <row r="72" spans="1:35" x14ac:dyDescent="0.25">
      <c r="A72" s="11"/>
      <c r="B72" s="29"/>
      <c r="C72" s="30"/>
      <c r="D72" s="11"/>
      <c r="E72" s="11"/>
      <c r="F72" s="11"/>
      <c r="G72" s="11"/>
      <c r="H72" s="11"/>
      <c r="I72" s="23"/>
      <c r="J72" s="23"/>
      <c r="K72" s="16"/>
      <c r="L72" s="16"/>
      <c r="M72" s="3"/>
      <c r="N72" s="3" t="s">
        <v>180</v>
      </c>
      <c r="O72" s="26">
        <v>2.3314569999999999</v>
      </c>
      <c r="P72" s="26">
        <v>-78.600014999999999</v>
      </c>
      <c r="Q72" s="28">
        <v>257925.03</v>
      </c>
      <c r="R72" s="28">
        <v>766917.56</v>
      </c>
      <c r="S72" s="11" t="s">
        <v>130</v>
      </c>
      <c r="T72" s="29">
        <v>29204</v>
      </c>
      <c r="U72" s="11" t="s">
        <v>824</v>
      </c>
      <c r="V72" s="3" t="s">
        <v>182</v>
      </c>
      <c r="W72" s="3" t="s">
        <v>101</v>
      </c>
      <c r="X72" s="3"/>
      <c r="Y72" s="37" t="s">
        <v>90</v>
      </c>
      <c r="Z72" s="3"/>
      <c r="AA72" s="3"/>
      <c r="AB72" s="3"/>
      <c r="AC72" s="3"/>
      <c r="AD72" s="3"/>
      <c r="AE72" s="3"/>
      <c r="AF72" s="3"/>
      <c r="AG72" s="3"/>
      <c r="AH72" s="3"/>
      <c r="AI72" s="3"/>
    </row>
    <row r="73" spans="1:35" x14ac:dyDescent="0.25">
      <c r="A73" s="11"/>
      <c r="B73" s="29"/>
      <c r="C73" s="30"/>
      <c r="D73" s="11"/>
      <c r="E73" s="11"/>
      <c r="F73" s="11"/>
      <c r="G73" s="11"/>
      <c r="H73" s="11"/>
      <c r="I73" s="23"/>
      <c r="J73" s="23"/>
      <c r="K73" s="16"/>
      <c r="L73" s="16"/>
      <c r="M73" s="3"/>
      <c r="N73" s="3" t="s">
        <v>181</v>
      </c>
      <c r="O73" s="26">
        <v>2.6605590000000001</v>
      </c>
      <c r="P73" s="26">
        <v>-78.135599999999997</v>
      </c>
      <c r="Q73" s="28">
        <v>294443.65999999997</v>
      </c>
      <c r="R73" s="28">
        <v>818527.75</v>
      </c>
      <c r="S73" s="11" t="s">
        <v>130</v>
      </c>
      <c r="T73" s="14" t="s">
        <v>842</v>
      </c>
      <c r="U73" s="11" t="s">
        <v>843</v>
      </c>
      <c r="V73" s="3" t="s">
        <v>183</v>
      </c>
      <c r="W73" s="3" t="s">
        <v>101</v>
      </c>
      <c r="X73" s="3" t="s">
        <v>438</v>
      </c>
      <c r="Y73" s="37" t="s">
        <v>437</v>
      </c>
      <c r="Z73" s="3"/>
      <c r="AA73" s="3"/>
      <c r="AB73" s="3"/>
      <c r="AC73" s="3"/>
      <c r="AD73" s="3"/>
      <c r="AE73" s="3"/>
      <c r="AF73" s="3"/>
      <c r="AG73" s="3"/>
      <c r="AH73" s="3"/>
      <c r="AI73" s="3"/>
    </row>
    <row r="74" spans="1:35" x14ac:dyDescent="0.25">
      <c r="A74" s="11"/>
      <c r="B74" s="29"/>
      <c r="C74" s="30"/>
      <c r="D74" s="11"/>
      <c r="E74" s="11"/>
      <c r="F74" s="11"/>
      <c r="G74" s="11"/>
      <c r="H74" s="11"/>
      <c r="I74" s="23"/>
      <c r="J74" s="23"/>
      <c r="K74" s="16"/>
      <c r="L74" s="16"/>
      <c r="M74" s="3"/>
      <c r="N74" s="3" t="s">
        <v>436</v>
      </c>
      <c r="O74" s="26">
        <v>2.5697220000000001</v>
      </c>
      <c r="P74" s="26">
        <v>-77.886111</v>
      </c>
      <c r="Q74" s="28">
        <v>284396</v>
      </c>
      <c r="R74" s="28">
        <v>179033</v>
      </c>
      <c r="S74" s="11" t="s">
        <v>109</v>
      </c>
      <c r="T74" s="29" t="s">
        <v>23</v>
      </c>
      <c r="U74" s="14" t="s">
        <v>844</v>
      </c>
      <c r="V74" s="3" t="s">
        <v>513</v>
      </c>
      <c r="W74" s="3" t="s">
        <v>101</v>
      </c>
      <c r="X74" s="3"/>
      <c r="Y74" s="37" t="s">
        <v>90</v>
      </c>
      <c r="Z74" s="3"/>
      <c r="AA74" s="3"/>
      <c r="AB74" s="3"/>
      <c r="AC74" s="3"/>
      <c r="AD74" s="3"/>
      <c r="AE74" s="3"/>
      <c r="AF74" s="3"/>
      <c r="AG74" s="3"/>
      <c r="AH74" s="3"/>
      <c r="AI74" s="3"/>
    </row>
    <row r="75" spans="1:35" x14ac:dyDescent="0.25">
      <c r="A75" s="19">
        <v>29</v>
      </c>
      <c r="B75" s="29" t="s">
        <v>24</v>
      </c>
      <c r="C75" s="30">
        <v>0.98263888888888884</v>
      </c>
      <c r="D75" s="11">
        <v>8</v>
      </c>
      <c r="E75" s="11" t="s">
        <v>4</v>
      </c>
      <c r="F75" s="11" t="s">
        <v>73</v>
      </c>
      <c r="G75" s="11">
        <v>5.9</v>
      </c>
      <c r="H75" s="31">
        <v>30</v>
      </c>
      <c r="I75" s="23">
        <v>8.1359999999999992</v>
      </c>
      <c r="J75" s="23">
        <v>-72.516999999999996</v>
      </c>
      <c r="K75" s="28">
        <v>900172.37</v>
      </c>
      <c r="L75" s="28">
        <v>773615.92</v>
      </c>
      <c r="M75" s="3" t="s">
        <v>51</v>
      </c>
      <c r="N75" s="3" t="s">
        <v>186</v>
      </c>
      <c r="O75" s="26">
        <v>7.9915019999999997</v>
      </c>
      <c r="P75" s="26">
        <v>-72.272848999999994</v>
      </c>
      <c r="Q75" s="28">
        <v>884353.69</v>
      </c>
      <c r="R75" s="28" t="s">
        <v>187</v>
      </c>
      <c r="S75" s="11" t="s">
        <v>109</v>
      </c>
      <c r="T75" s="29" t="s">
        <v>24</v>
      </c>
      <c r="U75" s="52" t="s">
        <v>845</v>
      </c>
      <c r="V75" s="3" t="s">
        <v>189</v>
      </c>
      <c r="W75" s="3" t="s">
        <v>525</v>
      </c>
      <c r="X75" s="3"/>
      <c r="Y75" s="37" t="s">
        <v>325</v>
      </c>
      <c r="Z75" s="3"/>
      <c r="AA75" s="3"/>
      <c r="AB75" s="3"/>
      <c r="AC75" s="3"/>
      <c r="AD75" s="3"/>
      <c r="AE75" s="3"/>
      <c r="AF75" s="3"/>
      <c r="AG75" s="3"/>
      <c r="AH75" s="3"/>
      <c r="AI75" s="3"/>
    </row>
    <row r="76" spans="1:35" x14ac:dyDescent="0.25">
      <c r="A76" s="11"/>
      <c r="B76" s="29"/>
      <c r="C76" s="30"/>
      <c r="D76" s="11"/>
      <c r="E76" s="11"/>
      <c r="F76" s="11"/>
      <c r="G76" s="11"/>
      <c r="H76" s="31"/>
      <c r="I76" s="23"/>
      <c r="J76" s="23"/>
      <c r="K76" s="16"/>
      <c r="L76" s="28"/>
      <c r="M76" s="3"/>
      <c r="N76" s="3" t="s">
        <v>185</v>
      </c>
      <c r="O76" s="26">
        <v>7.6418379999999999</v>
      </c>
      <c r="P76" s="26">
        <v>-72.277208000000002</v>
      </c>
      <c r="Q76" s="28">
        <v>845652.59</v>
      </c>
      <c r="R76" s="28">
        <v>800415.34</v>
      </c>
      <c r="S76" s="11" t="s">
        <v>109</v>
      </c>
      <c r="T76" s="29" t="s">
        <v>24</v>
      </c>
      <c r="U76" s="52" t="s">
        <v>845</v>
      </c>
      <c r="V76" s="3" t="s">
        <v>188</v>
      </c>
      <c r="W76" s="3" t="s">
        <v>525</v>
      </c>
      <c r="X76" s="3"/>
      <c r="Y76" s="37" t="s">
        <v>325</v>
      </c>
      <c r="Z76" s="3"/>
      <c r="AA76" s="3"/>
      <c r="AB76" s="3"/>
      <c r="AC76" s="3"/>
      <c r="AD76" s="3"/>
      <c r="AE76" s="3"/>
      <c r="AF76" s="3"/>
      <c r="AG76" s="3"/>
      <c r="AH76" s="3"/>
      <c r="AI76" s="3"/>
    </row>
    <row r="77" spans="1:35" x14ac:dyDescent="0.25">
      <c r="A77" s="19">
        <v>30</v>
      </c>
      <c r="B77" s="29" t="s">
        <v>25</v>
      </c>
      <c r="C77" s="30">
        <v>0.34166666666666662</v>
      </c>
      <c r="D77" s="11">
        <v>9</v>
      </c>
      <c r="E77" s="11" t="s">
        <v>4</v>
      </c>
      <c r="F77" s="11" t="s">
        <v>73</v>
      </c>
      <c r="G77" s="11">
        <v>5.6</v>
      </c>
      <c r="H77" s="31">
        <v>15</v>
      </c>
      <c r="I77" s="23">
        <v>2.3639999999999999</v>
      </c>
      <c r="J77" s="23">
        <v>-76.695999999999998</v>
      </c>
      <c r="K77" s="28">
        <v>261409.67</v>
      </c>
      <c r="L77" s="28">
        <v>311409.57</v>
      </c>
      <c r="M77" s="3" t="s">
        <v>43</v>
      </c>
      <c r="N77" s="3" t="s">
        <v>190</v>
      </c>
      <c r="O77" s="26">
        <v>2.4411</v>
      </c>
      <c r="P77" s="26">
        <v>-76.606099999999998</v>
      </c>
      <c r="Q77" s="35">
        <v>269923</v>
      </c>
      <c r="R77" s="35">
        <v>321419</v>
      </c>
      <c r="S77" s="24" t="s">
        <v>109</v>
      </c>
      <c r="T77" s="4" t="s">
        <v>846</v>
      </c>
      <c r="U77" s="50" t="s">
        <v>847</v>
      </c>
      <c r="V77" s="3" t="s">
        <v>193</v>
      </c>
      <c r="W77" s="3" t="s">
        <v>520</v>
      </c>
      <c r="X77" s="3"/>
      <c r="Y77" s="37" t="s">
        <v>98</v>
      </c>
      <c r="Z77" s="3"/>
      <c r="AA77" s="3"/>
      <c r="AB77" s="3"/>
      <c r="AC77" s="3"/>
      <c r="AD77" s="3"/>
      <c r="AE77" s="3"/>
      <c r="AF77" s="3"/>
      <c r="AG77" s="3"/>
      <c r="AH77" s="3"/>
      <c r="AI77" s="3"/>
    </row>
    <row r="78" spans="1:35" x14ac:dyDescent="0.25">
      <c r="A78" s="11"/>
      <c r="B78" s="29"/>
      <c r="C78" s="30"/>
      <c r="D78" s="11"/>
      <c r="E78" s="11"/>
      <c r="F78" s="11"/>
      <c r="G78" s="11"/>
      <c r="H78" s="31"/>
      <c r="I78" s="23"/>
      <c r="J78" s="23"/>
      <c r="K78" s="16"/>
      <c r="L78" s="16"/>
      <c r="M78" s="3"/>
      <c r="N78" s="3" t="s">
        <v>191</v>
      </c>
      <c r="O78" s="26">
        <v>2.4411</v>
      </c>
      <c r="P78" s="26">
        <v>-76.606099999999998</v>
      </c>
      <c r="Q78" s="35">
        <v>269923</v>
      </c>
      <c r="R78" s="35">
        <v>321419</v>
      </c>
      <c r="S78" s="24" t="s">
        <v>109</v>
      </c>
      <c r="T78" s="29" t="s">
        <v>25</v>
      </c>
      <c r="U78" s="30">
        <v>0.34166666666666662</v>
      </c>
      <c r="V78" s="3" t="s">
        <v>192</v>
      </c>
      <c r="W78" s="3" t="s">
        <v>42</v>
      </c>
      <c r="X78" s="3"/>
      <c r="Y78" s="3"/>
      <c r="Z78" s="3"/>
      <c r="AA78" s="3"/>
      <c r="AB78" s="3"/>
      <c r="AC78" s="3"/>
      <c r="AD78" s="3"/>
      <c r="AE78" s="3"/>
      <c r="AF78" s="3"/>
      <c r="AG78" s="3"/>
      <c r="AH78" s="3"/>
      <c r="AI78" s="3"/>
    </row>
    <row r="79" spans="1:35" x14ac:dyDescent="0.25">
      <c r="A79" s="11"/>
      <c r="B79" s="29"/>
      <c r="C79" s="30"/>
      <c r="D79" s="11"/>
      <c r="E79" s="11"/>
      <c r="F79" s="11"/>
      <c r="G79" s="11"/>
      <c r="H79" s="31"/>
      <c r="I79" s="23"/>
      <c r="J79" s="23"/>
      <c r="K79" s="16"/>
      <c r="L79" s="16"/>
      <c r="M79" s="3"/>
      <c r="N79" s="3" t="s">
        <v>439</v>
      </c>
      <c r="O79" s="26">
        <v>2.4411</v>
      </c>
      <c r="P79" s="26">
        <v>-76.606099999999998</v>
      </c>
      <c r="Q79" s="35">
        <v>269923</v>
      </c>
      <c r="R79" s="35">
        <v>321419</v>
      </c>
      <c r="S79" s="24" t="s">
        <v>109</v>
      </c>
      <c r="T79" s="24" t="s">
        <v>824</v>
      </c>
      <c r="U79" s="24" t="s">
        <v>824</v>
      </c>
      <c r="V79" s="3" t="s">
        <v>440</v>
      </c>
      <c r="W79" s="3" t="s">
        <v>101</v>
      </c>
      <c r="X79" s="3" t="s">
        <v>442</v>
      </c>
      <c r="Y79" s="37" t="s">
        <v>441</v>
      </c>
      <c r="Z79" s="3"/>
      <c r="AA79" s="3"/>
      <c r="AB79" s="3"/>
      <c r="AC79" s="3"/>
      <c r="AD79" s="3"/>
      <c r="AE79" s="3"/>
      <c r="AF79" s="3"/>
      <c r="AG79" s="3"/>
      <c r="AH79" s="3"/>
      <c r="AI79" s="3"/>
    </row>
    <row r="80" spans="1:35" x14ac:dyDescent="0.25">
      <c r="A80" s="19">
        <v>31</v>
      </c>
      <c r="B80" s="29" t="s">
        <v>26</v>
      </c>
      <c r="C80" s="30">
        <v>0.96388888888888891</v>
      </c>
      <c r="D80" s="11">
        <v>6</v>
      </c>
      <c r="E80" s="11" t="s">
        <v>4</v>
      </c>
      <c r="F80" s="11" t="s">
        <v>73</v>
      </c>
      <c r="G80" s="31" t="s">
        <v>287</v>
      </c>
      <c r="H80" s="31">
        <v>10</v>
      </c>
      <c r="I80" s="23">
        <v>4.41</v>
      </c>
      <c r="J80" s="23">
        <v>-73.67</v>
      </c>
      <c r="K80" s="28">
        <v>487578.88</v>
      </c>
      <c r="L80" s="28">
        <v>647572.75</v>
      </c>
      <c r="M80" s="3" t="s">
        <v>63</v>
      </c>
      <c r="N80" s="3" t="s">
        <v>195</v>
      </c>
      <c r="O80" s="26">
        <v>4.351667</v>
      </c>
      <c r="P80" s="26">
        <v>-73.713333000000006</v>
      </c>
      <c r="Q80" s="35">
        <v>481121</v>
      </c>
      <c r="R80" s="35">
        <v>642776</v>
      </c>
      <c r="S80" s="24" t="s">
        <v>109</v>
      </c>
      <c r="T80" s="29" t="s">
        <v>26</v>
      </c>
      <c r="U80" s="30">
        <v>0.96388888888888891</v>
      </c>
      <c r="V80" s="17" t="s">
        <v>444</v>
      </c>
      <c r="W80" s="2" t="s">
        <v>44</v>
      </c>
      <c r="X80" s="3" t="s">
        <v>443</v>
      </c>
      <c r="Y80" s="37" t="s">
        <v>447</v>
      </c>
      <c r="Z80" s="3"/>
      <c r="AA80" s="3"/>
      <c r="AB80" s="3"/>
      <c r="AC80" s="3"/>
      <c r="AD80" s="3"/>
      <c r="AE80" s="3"/>
      <c r="AF80" s="3"/>
      <c r="AG80" s="3"/>
      <c r="AH80" s="3"/>
      <c r="AI80" s="3"/>
    </row>
    <row r="81" spans="1:35" x14ac:dyDescent="0.25">
      <c r="A81" s="11"/>
      <c r="B81" s="29"/>
      <c r="C81" s="30"/>
      <c r="D81" s="11"/>
      <c r="E81" s="11"/>
      <c r="F81" s="11"/>
      <c r="G81" s="31"/>
      <c r="H81" s="31"/>
      <c r="I81" s="23"/>
      <c r="J81" s="23"/>
      <c r="K81" s="16"/>
      <c r="L81" s="16"/>
      <c r="M81" s="3"/>
      <c r="N81" s="3" t="s">
        <v>194</v>
      </c>
      <c r="O81" s="26">
        <v>4.3792</v>
      </c>
      <c r="P81" s="26">
        <v>-73.758173999999997</v>
      </c>
      <c r="Q81" s="28">
        <v>484156.67</v>
      </c>
      <c r="R81" s="28">
        <v>637794.14</v>
      </c>
      <c r="S81" s="24" t="s">
        <v>109</v>
      </c>
      <c r="T81" s="29" t="s">
        <v>26</v>
      </c>
      <c r="U81" s="30">
        <v>0.96388888888888891</v>
      </c>
      <c r="V81" s="17" t="s">
        <v>514</v>
      </c>
      <c r="W81" s="2" t="s">
        <v>44</v>
      </c>
      <c r="X81" s="3" t="s">
        <v>445</v>
      </c>
      <c r="Y81" s="37" t="s">
        <v>446</v>
      </c>
      <c r="Z81" s="3"/>
      <c r="AA81" s="3"/>
      <c r="AB81" s="3"/>
      <c r="AC81" s="3"/>
      <c r="AD81" s="3"/>
      <c r="AE81" s="3"/>
      <c r="AF81" s="3"/>
      <c r="AG81" s="3"/>
      <c r="AH81" s="3"/>
      <c r="AI81" s="3"/>
    </row>
    <row r="82" spans="1:35" x14ac:dyDescent="0.25">
      <c r="A82" s="19">
        <v>32</v>
      </c>
      <c r="B82" s="29" t="s">
        <v>27</v>
      </c>
      <c r="C82" s="30">
        <v>0.46666666666666662</v>
      </c>
      <c r="D82" s="11">
        <v>10</v>
      </c>
      <c r="E82" s="11" t="s">
        <v>4</v>
      </c>
      <c r="F82" s="11" t="s">
        <v>73</v>
      </c>
      <c r="G82" s="11">
        <v>7.1</v>
      </c>
      <c r="H82" s="31">
        <v>10</v>
      </c>
      <c r="I82" s="23">
        <v>7.07</v>
      </c>
      <c r="J82" s="23">
        <v>-76.8</v>
      </c>
      <c r="K82" s="28">
        <v>781871.61</v>
      </c>
      <c r="L82" s="28">
        <v>301186</v>
      </c>
      <c r="M82" s="3" t="s">
        <v>64</v>
      </c>
      <c r="N82" s="3" t="s">
        <v>476</v>
      </c>
      <c r="O82" s="26">
        <v>4.6126389999999997</v>
      </c>
      <c r="P82" s="26">
        <v>-74.070499999999996</v>
      </c>
      <c r="Q82" s="35">
        <v>509913</v>
      </c>
      <c r="R82" s="35">
        <v>603102</v>
      </c>
      <c r="S82" s="11" t="s">
        <v>109</v>
      </c>
      <c r="T82" s="29" t="s">
        <v>27</v>
      </c>
      <c r="U82" s="52" t="s">
        <v>848</v>
      </c>
      <c r="V82" s="3" t="s">
        <v>206</v>
      </c>
      <c r="W82" s="3" t="s">
        <v>521</v>
      </c>
      <c r="X82" s="3"/>
      <c r="Y82" s="37" t="s">
        <v>99</v>
      </c>
      <c r="Z82" s="3"/>
      <c r="AA82" s="3"/>
      <c r="AB82" s="3"/>
      <c r="AC82" s="3"/>
      <c r="AD82" s="3"/>
      <c r="AE82" s="3"/>
      <c r="AF82" s="3"/>
      <c r="AG82" s="3"/>
      <c r="AH82" s="3"/>
      <c r="AI82" s="3"/>
    </row>
    <row r="83" spans="1:35" x14ac:dyDescent="0.25">
      <c r="A83" s="11"/>
      <c r="B83" s="29"/>
      <c r="C83" s="30"/>
      <c r="D83" s="11"/>
      <c r="E83" s="11"/>
      <c r="F83" s="11"/>
      <c r="G83" s="11"/>
      <c r="H83" s="11"/>
      <c r="I83" s="23"/>
      <c r="J83" s="23"/>
      <c r="K83" s="16"/>
      <c r="L83" s="16"/>
      <c r="M83" s="3"/>
      <c r="N83" s="3" t="s">
        <v>196</v>
      </c>
      <c r="O83" s="26">
        <v>4.9166670000000003</v>
      </c>
      <c r="P83" s="26">
        <v>-74.025000000000006</v>
      </c>
      <c r="Q83" s="35">
        <v>543532</v>
      </c>
      <c r="R83" s="35">
        <v>608102</v>
      </c>
      <c r="S83" s="11" t="s">
        <v>109</v>
      </c>
      <c r="T83" s="29">
        <v>33895</v>
      </c>
      <c r="U83" s="52" t="s">
        <v>848</v>
      </c>
      <c r="V83" s="3" t="s">
        <v>202</v>
      </c>
      <c r="W83" s="3" t="s">
        <v>521</v>
      </c>
      <c r="X83" s="3" t="s">
        <v>449</v>
      </c>
      <c r="Y83" s="37" t="s">
        <v>450</v>
      </c>
      <c r="Z83" s="3"/>
      <c r="AA83" s="3"/>
      <c r="AB83" s="3"/>
      <c r="AC83" s="3"/>
      <c r="AD83" s="3"/>
      <c r="AE83" s="3"/>
      <c r="AF83" s="3"/>
      <c r="AG83" s="3"/>
      <c r="AH83" s="3"/>
      <c r="AI83" s="3"/>
    </row>
    <row r="84" spans="1:35" x14ac:dyDescent="0.25">
      <c r="A84" s="11"/>
      <c r="B84" s="29"/>
      <c r="C84" s="30"/>
      <c r="D84" s="11"/>
      <c r="E84" s="11"/>
      <c r="F84" s="11"/>
      <c r="G84" s="11"/>
      <c r="H84" s="11"/>
      <c r="I84" s="23"/>
      <c r="J84" s="23"/>
      <c r="K84" s="16"/>
      <c r="L84" s="16"/>
      <c r="M84" s="3"/>
      <c r="N84" s="3" t="s">
        <v>197</v>
      </c>
      <c r="O84" s="26">
        <v>4.8094440000000001</v>
      </c>
      <c r="P84" s="26">
        <v>-74.102500000000006</v>
      </c>
      <c r="Q84" s="35">
        <v>531666</v>
      </c>
      <c r="R84" s="35">
        <v>599524</v>
      </c>
      <c r="S84" s="11" t="s">
        <v>109</v>
      </c>
      <c r="T84" s="14" t="s">
        <v>849</v>
      </c>
      <c r="U84" s="14" t="s">
        <v>850</v>
      </c>
      <c r="V84" s="3" t="s">
        <v>331</v>
      </c>
      <c r="W84" s="3" t="s">
        <v>520</v>
      </c>
      <c r="X84" s="3" t="s">
        <v>332</v>
      </c>
      <c r="Y84" s="37" t="s">
        <v>451</v>
      </c>
      <c r="Z84" s="3"/>
      <c r="AA84" s="3"/>
      <c r="AB84" s="3"/>
      <c r="AC84" s="3"/>
      <c r="AD84" s="3"/>
      <c r="AE84" s="3"/>
      <c r="AF84" s="3"/>
      <c r="AG84" s="3"/>
      <c r="AH84" s="3"/>
      <c r="AI84" s="3"/>
    </row>
    <row r="85" spans="1:35" x14ac:dyDescent="0.25">
      <c r="A85" s="11"/>
      <c r="B85" s="29"/>
      <c r="C85" s="30"/>
      <c r="D85" s="11"/>
      <c r="E85" s="11"/>
      <c r="F85" s="11"/>
      <c r="G85" s="11"/>
      <c r="H85" s="11"/>
      <c r="I85" s="23"/>
      <c r="J85" s="23"/>
      <c r="K85" s="16"/>
      <c r="L85" s="16"/>
      <c r="M85" s="3"/>
      <c r="N85" s="3" t="s">
        <v>198</v>
      </c>
      <c r="O85" s="26">
        <v>5.8029999999999999</v>
      </c>
      <c r="P85" s="26">
        <v>-75.912000000000006</v>
      </c>
      <c r="Q85" s="35">
        <v>641509</v>
      </c>
      <c r="R85" s="35">
        <v>399030</v>
      </c>
      <c r="S85" s="11" t="s">
        <v>109</v>
      </c>
      <c r="T85" s="14" t="s">
        <v>849</v>
      </c>
      <c r="U85" s="14" t="s">
        <v>850</v>
      </c>
      <c r="V85" s="3" t="s">
        <v>330</v>
      </c>
      <c r="W85" s="3" t="s">
        <v>520</v>
      </c>
      <c r="X85" s="3" t="s">
        <v>453</v>
      </c>
      <c r="Y85" s="37" t="s">
        <v>452</v>
      </c>
      <c r="Z85" s="3"/>
      <c r="AA85" s="3"/>
      <c r="AB85" s="3"/>
      <c r="AC85" s="3"/>
      <c r="AD85" s="3"/>
      <c r="AE85" s="3"/>
      <c r="AF85" s="3"/>
      <c r="AG85" s="3"/>
      <c r="AH85" s="3"/>
      <c r="AI85" s="3"/>
    </row>
    <row r="86" spans="1:35" x14ac:dyDescent="0.25">
      <c r="A86" s="11"/>
      <c r="B86" s="29"/>
      <c r="C86" s="30"/>
      <c r="D86" s="11"/>
      <c r="E86" s="11"/>
      <c r="F86" s="11"/>
      <c r="G86" s="11"/>
      <c r="H86" s="11"/>
      <c r="I86" s="23"/>
      <c r="J86" s="23"/>
      <c r="K86" s="16"/>
      <c r="L86" s="16"/>
      <c r="M86" s="3"/>
      <c r="N86" s="3" t="s">
        <v>199</v>
      </c>
      <c r="O86" s="26">
        <v>7.4386109999999999</v>
      </c>
      <c r="P86" s="26">
        <v>-77.113332999999997</v>
      </c>
      <c r="Q86" s="35">
        <v>822793</v>
      </c>
      <c r="R86" s="35">
        <v>266753</v>
      </c>
      <c r="S86" s="11" t="s">
        <v>109</v>
      </c>
      <c r="T86" s="11" t="s">
        <v>824</v>
      </c>
      <c r="U86" s="11" t="s">
        <v>824</v>
      </c>
      <c r="V86" s="3" t="s">
        <v>203</v>
      </c>
      <c r="W86" s="3" t="s">
        <v>102</v>
      </c>
      <c r="Y86" s="37" t="s">
        <v>454</v>
      </c>
      <c r="Z86" s="3"/>
      <c r="AA86" s="3"/>
      <c r="AB86" s="3"/>
      <c r="AC86" s="3"/>
      <c r="AD86" s="3"/>
      <c r="AE86" s="3"/>
      <c r="AF86" s="3"/>
      <c r="AG86" s="3"/>
      <c r="AH86" s="3"/>
      <c r="AI86" s="3"/>
    </row>
    <row r="87" spans="1:35" x14ac:dyDescent="0.25">
      <c r="A87" s="11"/>
      <c r="B87" s="29"/>
      <c r="C87" s="30"/>
      <c r="D87" s="11"/>
      <c r="E87" s="11"/>
      <c r="F87" s="11"/>
      <c r="G87" s="11"/>
      <c r="H87" s="11"/>
      <c r="I87" s="23"/>
      <c r="J87" s="23"/>
      <c r="K87" s="16"/>
      <c r="L87" s="16"/>
      <c r="M87" s="3"/>
      <c r="N87" s="3" t="s">
        <v>200</v>
      </c>
      <c r="O87" s="26">
        <v>8.2750000000000004</v>
      </c>
      <c r="P87" s="26">
        <v>-76.376943999999995</v>
      </c>
      <c r="Q87" s="35">
        <v>914962</v>
      </c>
      <c r="R87" s="35">
        <v>348351</v>
      </c>
      <c r="S87" s="11" t="s">
        <v>201</v>
      </c>
      <c r="T87" s="29" t="s">
        <v>27</v>
      </c>
      <c r="U87" s="52" t="s">
        <v>851</v>
      </c>
      <c r="V87" s="3" t="s">
        <v>205</v>
      </c>
      <c r="W87" s="3" t="s">
        <v>101</v>
      </c>
      <c r="X87" s="3" t="s">
        <v>204</v>
      </c>
      <c r="Y87" s="37" t="s">
        <v>448</v>
      </c>
      <c r="Z87" s="3"/>
      <c r="AA87" s="3"/>
      <c r="AB87" s="3"/>
      <c r="AC87" s="3"/>
      <c r="AD87" s="3"/>
      <c r="AE87" s="3"/>
      <c r="AF87" s="3"/>
      <c r="AG87" s="3"/>
      <c r="AH87" s="3"/>
      <c r="AI87" s="3"/>
    </row>
    <row r="88" spans="1:35" x14ac:dyDescent="0.25">
      <c r="A88" s="11"/>
      <c r="B88" s="29"/>
      <c r="C88" s="30"/>
      <c r="D88" s="11"/>
      <c r="E88" s="11"/>
      <c r="F88" s="11"/>
      <c r="G88" s="11"/>
      <c r="H88" s="11"/>
      <c r="I88" s="23"/>
      <c r="J88" s="23"/>
      <c r="K88" s="16"/>
      <c r="L88" s="16"/>
      <c r="M88" s="3"/>
      <c r="N88" s="3" t="s">
        <v>483</v>
      </c>
      <c r="O88" s="26">
        <v>4.6126389999999997</v>
      </c>
      <c r="P88" s="26">
        <v>-74.070499999999996</v>
      </c>
      <c r="Q88" s="35">
        <v>509913</v>
      </c>
      <c r="R88" s="35">
        <v>603102</v>
      </c>
      <c r="S88" s="11" t="s">
        <v>109</v>
      </c>
      <c r="T88" s="29" t="s">
        <v>27</v>
      </c>
      <c r="U88" s="11" t="s">
        <v>697</v>
      </c>
      <c r="V88" s="3" t="s">
        <v>327</v>
      </c>
      <c r="W88" s="3" t="s">
        <v>520</v>
      </c>
      <c r="X88" s="3" t="s">
        <v>455</v>
      </c>
      <c r="Y88" s="37" t="s">
        <v>456</v>
      </c>
      <c r="Z88" s="3"/>
      <c r="AA88" s="3"/>
      <c r="AB88" s="3"/>
      <c r="AC88" s="3"/>
      <c r="AD88" s="3"/>
      <c r="AE88" s="3"/>
      <c r="AF88" s="3"/>
      <c r="AG88" s="3"/>
      <c r="AH88" s="3"/>
      <c r="AI88" s="3"/>
    </row>
    <row r="89" spans="1:35" x14ac:dyDescent="0.25">
      <c r="A89" s="11"/>
      <c r="B89" s="29"/>
      <c r="C89" s="30"/>
      <c r="D89" s="11"/>
      <c r="E89" s="11"/>
      <c r="F89" s="11"/>
      <c r="G89" s="11"/>
      <c r="H89" s="11"/>
      <c r="I89" s="23"/>
      <c r="J89" s="23"/>
      <c r="K89" s="16"/>
      <c r="L89" s="16"/>
      <c r="M89" s="3"/>
      <c r="N89" s="3" t="s">
        <v>484</v>
      </c>
      <c r="O89" s="26">
        <v>4.6126389999999997</v>
      </c>
      <c r="P89" s="26">
        <v>-74.070499999999996</v>
      </c>
      <c r="Q89" s="35">
        <v>509913</v>
      </c>
      <c r="R89" s="35">
        <v>603102</v>
      </c>
      <c r="S89" s="11" t="s">
        <v>109</v>
      </c>
      <c r="T89" s="29" t="s">
        <v>27</v>
      </c>
      <c r="U89" s="11" t="s">
        <v>697</v>
      </c>
      <c r="V89" s="3" t="s">
        <v>326</v>
      </c>
      <c r="W89" s="3" t="s">
        <v>520</v>
      </c>
      <c r="X89" s="3" t="s">
        <v>457</v>
      </c>
      <c r="Y89" s="37" t="s">
        <v>462</v>
      </c>
      <c r="Z89" s="3"/>
      <c r="AA89" s="3"/>
      <c r="AB89" s="3"/>
      <c r="AC89" s="3"/>
      <c r="AD89" s="3"/>
      <c r="AE89" s="3"/>
      <c r="AF89" s="3"/>
      <c r="AG89" s="3"/>
      <c r="AH89" s="3"/>
      <c r="AI89" s="3"/>
    </row>
    <row r="90" spans="1:35" x14ac:dyDescent="0.25">
      <c r="A90" s="11"/>
      <c r="B90" s="29"/>
      <c r="C90" s="30"/>
      <c r="D90" s="11"/>
      <c r="E90" s="11"/>
      <c r="F90" s="11"/>
      <c r="G90" s="11"/>
      <c r="H90" s="11"/>
      <c r="I90" s="23"/>
      <c r="J90" s="23"/>
      <c r="K90" s="16"/>
      <c r="L90" s="16"/>
      <c r="M90" s="3"/>
      <c r="N90" s="3" t="s">
        <v>485</v>
      </c>
      <c r="O90" s="26">
        <v>4.6126389999999997</v>
      </c>
      <c r="P90" s="26">
        <v>-74.070499999999996</v>
      </c>
      <c r="Q90" s="35">
        <v>509913</v>
      </c>
      <c r="R90" s="35">
        <v>603102</v>
      </c>
      <c r="S90" s="11" t="s">
        <v>109</v>
      </c>
      <c r="T90" s="29" t="s">
        <v>27</v>
      </c>
      <c r="U90" s="11" t="s">
        <v>697</v>
      </c>
      <c r="V90" s="3" t="s">
        <v>328</v>
      </c>
      <c r="W90" s="3" t="s">
        <v>520</v>
      </c>
      <c r="X90" s="3" t="s">
        <v>458</v>
      </c>
      <c r="Y90" s="37" t="s">
        <v>463</v>
      </c>
      <c r="Z90" s="3"/>
      <c r="AA90" s="3"/>
      <c r="AB90" s="3"/>
      <c r="AC90" s="3"/>
      <c r="AD90" s="3"/>
      <c r="AE90" s="3"/>
      <c r="AF90" s="3"/>
      <c r="AG90" s="3"/>
      <c r="AH90" s="3"/>
      <c r="AI90" s="3"/>
    </row>
    <row r="91" spans="1:35" x14ac:dyDescent="0.25">
      <c r="A91" s="11"/>
      <c r="B91" s="29"/>
      <c r="C91" s="30"/>
      <c r="D91" s="11"/>
      <c r="E91" s="11"/>
      <c r="F91" s="11"/>
      <c r="G91" s="11"/>
      <c r="H91" s="11"/>
      <c r="I91" s="23"/>
      <c r="J91" s="23"/>
      <c r="K91" s="16"/>
      <c r="L91" s="16"/>
      <c r="M91" s="3"/>
      <c r="N91" s="3" t="s">
        <v>486</v>
      </c>
      <c r="O91" s="26">
        <v>4.6126389999999997</v>
      </c>
      <c r="P91" s="26">
        <v>-74.070499999999996</v>
      </c>
      <c r="Q91" s="35">
        <v>509913</v>
      </c>
      <c r="R91" s="35">
        <v>603102</v>
      </c>
      <c r="S91" s="11" t="s">
        <v>109</v>
      </c>
      <c r="T91" s="29" t="s">
        <v>27</v>
      </c>
      <c r="U91" s="11" t="s">
        <v>697</v>
      </c>
      <c r="V91" s="3" t="s">
        <v>329</v>
      </c>
      <c r="W91" s="3" t="s">
        <v>520</v>
      </c>
      <c r="X91" s="3" t="s">
        <v>459</v>
      </c>
      <c r="Y91" s="37" t="s">
        <v>464</v>
      </c>
      <c r="Z91" s="3"/>
      <c r="AA91" s="3"/>
      <c r="AB91" s="3"/>
      <c r="AC91" s="3"/>
      <c r="AD91" s="3"/>
      <c r="AE91" s="3"/>
      <c r="AF91" s="3"/>
      <c r="AG91" s="3"/>
      <c r="AH91" s="3"/>
      <c r="AI91" s="3"/>
    </row>
    <row r="92" spans="1:35" x14ac:dyDescent="0.25">
      <c r="A92" s="11"/>
      <c r="B92" s="29"/>
      <c r="C92" s="30"/>
      <c r="D92" s="11"/>
      <c r="E92" s="11"/>
      <c r="F92" s="11"/>
      <c r="G92" s="11"/>
      <c r="H92" s="11"/>
      <c r="I92" s="23"/>
      <c r="J92" s="23"/>
      <c r="K92" s="16"/>
      <c r="L92" s="16"/>
      <c r="M92" s="3"/>
      <c r="N92" s="3" t="s">
        <v>333</v>
      </c>
      <c r="O92" s="26">
        <v>6.6994439999999997</v>
      </c>
      <c r="P92" s="26">
        <v>-72.732777999999996</v>
      </c>
      <c r="Q92" s="28">
        <v>741102</v>
      </c>
      <c r="R92" s="28">
        <v>750638</v>
      </c>
      <c r="S92" s="11" t="s">
        <v>109</v>
      </c>
      <c r="T92" s="29" t="s">
        <v>27</v>
      </c>
      <c r="U92" s="30">
        <v>0.46666666666666662</v>
      </c>
      <c r="V92" s="3" t="s">
        <v>336</v>
      </c>
      <c r="W92" s="3" t="s">
        <v>42</v>
      </c>
      <c r="X92" s="3" t="s">
        <v>460</v>
      </c>
      <c r="Y92" s="37" t="s">
        <v>461</v>
      </c>
      <c r="Z92" s="3"/>
      <c r="AA92" s="3"/>
      <c r="AB92" s="3"/>
      <c r="AC92" s="3"/>
      <c r="AD92" s="3"/>
      <c r="AE92" s="3"/>
      <c r="AF92" s="3"/>
      <c r="AG92" s="3"/>
      <c r="AH92" s="3"/>
      <c r="AI92" s="3"/>
    </row>
    <row r="93" spans="1:35" x14ac:dyDescent="0.25">
      <c r="A93" s="19">
        <v>33</v>
      </c>
      <c r="B93" s="29">
        <v>34491</v>
      </c>
      <c r="C93" s="30">
        <v>0.65763888888888888</v>
      </c>
      <c r="D93" s="11">
        <v>8</v>
      </c>
      <c r="E93" s="11" t="s">
        <v>4</v>
      </c>
      <c r="F93" s="11" t="s">
        <v>73</v>
      </c>
      <c r="G93" s="11">
        <v>6.8</v>
      </c>
      <c r="H93" s="31">
        <v>10</v>
      </c>
      <c r="I93" s="23">
        <v>2.89</v>
      </c>
      <c r="J93" s="23">
        <v>-75.95</v>
      </c>
      <c r="K93" s="28">
        <v>319478.69</v>
      </c>
      <c r="L93" s="28">
        <v>394417</v>
      </c>
      <c r="M93" s="3" t="s">
        <v>334</v>
      </c>
      <c r="N93" s="3" t="s">
        <v>335</v>
      </c>
      <c r="O93" s="26">
        <v>2.8920159999999999</v>
      </c>
      <c r="P93" s="26">
        <v>-76.550017999999994</v>
      </c>
      <c r="Q93" s="28">
        <v>319774.98</v>
      </c>
      <c r="R93" s="28">
        <v>327718.96000000002</v>
      </c>
      <c r="S93" s="11" t="s">
        <v>109</v>
      </c>
      <c r="T93" s="29">
        <v>34491</v>
      </c>
      <c r="U93" s="52" t="s">
        <v>852</v>
      </c>
      <c r="V93" s="3" t="s">
        <v>337</v>
      </c>
      <c r="W93" s="3" t="s">
        <v>523</v>
      </c>
      <c r="X93" s="3"/>
      <c r="Y93" s="37" t="s">
        <v>338</v>
      </c>
      <c r="Z93" s="3"/>
      <c r="AA93" s="3"/>
      <c r="AB93" s="3"/>
      <c r="AC93" s="3"/>
      <c r="AD93" s="3"/>
      <c r="AE93" s="3"/>
      <c r="AF93" s="3"/>
      <c r="AG93" s="3"/>
      <c r="AH93" s="3"/>
      <c r="AI93" s="3"/>
    </row>
    <row r="94" spans="1:35" x14ac:dyDescent="0.25">
      <c r="A94" s="19">
        <v>34</v>
      </c>
      <c r="B94" s="29" t="s">
        <v>28</v>
      </c>
      <c r="C94" s="30">
        <v>0.4201388888888889</v>
      </c>
      <c r="D94" s="11">
        <v>8</v>
      </c>
      <c r="E94" s="11" t="s">
        <v>4</v>
      </c>
      <c r="F94" s="11" t="s">
        <v>73</v>
      </c>
      <c r="G94" s="11">
        <v>6.5</v>
      </c>
      <c r="H94" s="31">
        <v>15</v>
      </c>
      <c r="I94" s="23">
        <v>5.0999999999999996</v>
      </c>
      <c r="J94" s="23">
        <v>-72.89</v>
      </c>
      <c r="K94" s="28">
        <v>564101.18000000005</v>
      </c>
      <c r="L94" s="28">
        <v>733919.23</v>
      </c>
      <c r="M94" s="3" t="s">
        <v>65</v>
      </c>
      <c r="N94" s="3" t="s">
        <v>207</v>
      </c>
      <c r="O94" s="26">
        <v>4.9240279999999998</v>
      </c>
      <c r="P94" s="26">
        <v>-73.085470000000001</v>
      </c>
      <c r="Q94" s="28">
        <v>544571.77</v>
      </c>
      <c r="R94" s="28">
        <v>712297.61</v>
      </c>
      <c r="S94" s="11" t="s">
        <v>109</v>
      </c>
      <c r="T94" s="29" t="s">
        <v>28</v>
      </c>
      <c r="U94" s="30">
        <v>0.4201388888888889</v>
      </c>
      <c r="V94" s="17" t="s">
        <v>339</v>
      </c>
      <c r="W94" s="3" t="s">
        <v>42</v>
      </c>
      <c r="X94" s="3" t="s">
        <v>211</v>
      </c>
      <c r="Y94" s="37" t="s">
        <v>340</v>
      </c>
      <c r="Z94" s="3"/>
      <c r="AA94" s="3"/>
      <c r="AB94" s="3"/>
      <c r="AC94" s="3"/>
      <c r="AD94" s="3"/>
      <c r="AE94" s="3"/>
      <c r="AF94" s="3"/>
      <c r="AG94" s="3"/>
      <c r="AH94" s="3"/>
      <c r="AI94" s="3"/>
    </row>
    <row r="95" spans="1:35" x14ac:dyDescent="0.25">
      <c r="A95" s="11"/>
      <c r="B95" s="29"/>
      <c r="C95" s="30"/>
      <c r="D95" s="11"/>
      <c r="E95" s="11"/>
      <c r="F95" s="11"/>
      <c r="G95" s="11"/>
      <c r="H95" s="11"/>
      <c r="I95" s="23"/>
      <c r="J95" s="23"/>
      <c r="K95" s="16"/>
      <c r="L95" s="16"/>
      <c r="M95" s="3"/>
      <c r="N95" s="3" t="s">
        <v>208</v>
      </c>
      <c r="O95" s="26">
        <v>4.9969219999999996</v>
      </c>
      <c r="P95" s="26">
        <v>-73.015995000000004</v>
      </c>
      <c r="Q95" s="28">
        <v>552655.9</v>
      </c>
      <c r="R95" s="28">
        <v>719980.2</v>
      </c>
      <c r="S95" s="11" t="s">
        <v>109</v>
      </c>
      <c r="T95" s="29" t="s">
        <v>28</v>
      </c>
      <c r="U95" s="30">
        <v>0.4201388888888889</v>
      </c>
      <c r="V95" s="17" t="s">
        <v>210</v>
      </c>
      <c r="W95" s="3" t="s">
        <v>42</v>
      </c>
      <c r="X95" s="3" t="s">
        <v>209</v>
      </c>
      <c r="Y95" s="37" t="s">
        <v>341</v>
      </c>
      <c r="Z95" s="3"/>
      <c r="AA95" s="3"/>
      <c r="AB95" s="3"/>
      <c r="AC95" s="3"/>
      <c r="AD95" s="3"/>
      <c r="AE95" s="3"/>
      <c r="AF95" s="3"/>
      <c r="AG95" s="3"/>
      <c r="AH95" s="3"/>
      <c r="AI95" s="3"/>
    </row>
    <row r="96" spans="1:35" x14ac:dyDescent="0.25">
      <c r="A96" s="19">
        <v>35</v>
      </c>
      <c r="B96" s="29">
        <v>34762</v>
      </c>
      <c r="C96" s="30">
        <v>0.76597222222222217</v>
      </c>
      <c r="D96" s="11">
        <v>6</v>
      </c>
      <c r="E96" s="11" t="s">
        <v>4</v>
      </c>
      <c r="F96" s="11" t="s">
        <v>73</v>
      </c>
      <c r="G96" s="11" t="s">
        <v>278</v>
      </c>
      <c r="H96" s="31">
        <v>20</v>
      </c>
      <c r="I96" s="25">
        <v>1.2529999999999999</v>
      </c>
      <c r="J96" s="25">
        <v>-77.257000000000005</v>
      </c>
      <c r="K96" s="28">
        <v>138602.57999999999</v>
      </c>
      <c r="L96" s="11">
        <v>248846.72</v>
      </c>
      <c r="M96" s="3" t="s">
        <v>342</v>
      </c>
      <c r="N96" s="3" t="s">
        <v>343</v>
      </c>
      <c r="O96" s="26">
        <v>1.21</v>
      </c>
      <c r="P96" s="26">
        <v>-77.274721999999997</v>
      </c>
      <c r="Q96" s="28">
        <v>133848</v>
      </c>
      <c r="R96" s="28">
        <v>246870</v>
      </c>
      <c r="S96" s="11" t="s">
        <v>109</v>
      </c>
      <c r="T96" s="29">
        <v>34762</v>
      </c>
      <c r="U96" s="30">
        <v>0.76597222222222217</v>
      </c>
      <c r="V96" s="3" t="s">
        <v>465</v>
      </c>
      <c r="W96" s="3" t="s">
        <v>522</v>
      </c>
      <c r="X96" s="3" t="s">
        <v>344</v>
      </c>
      <c r="Y96" s="37" t="s">
        <v>466</v>
      </c>
      <c r="Z96" s="3"/>
      <c r="AA96" s="3"/>
      <c r="AB96" s="3"/>
      <c r="AC96" s="3"/>
      <c r="AD96" s="3"/>
      <c r="AE96" s="3"/>
      <c r="AF96" s="3"/>
      <c r="AG96" s="3"/>
      <c r="AH96" s="3"/>
      <c r="AI96" s="3"/>
    </row>
    <row r="97" spans="1:35" x14ac:dyDescent="0.25">
      <c r="A97" s="19">
        <v>36</v>
      </c>
      <c r="B97" s="33" t="s">
        <v>87</v>
      </c>
      <c r="C97" s="30">
        <v>0.17083333333333331</v>
      </c>
      <c r="D97" s="11">
        <v>8</v>
      </c>
      <c r="E97" s="11" t="s">
        <v>4</v>
      </c>
      <c r="F97" s="11" t="s">
        <v>73</v>
      </c>
      <c r="G97" s="11">
        <v>7.2</v>
      </c>
      <c r="H97" s="31">
        <v>15</v>
      </c>
      <c r="I97" s="23">
        <v>4.6900000000000004</v>
      </c>
      <c r="J97" s="23">
        <v>-77.47</v>
      </c>
      <c r="K97" s="28">
        <v>518880.69</v>
      </c>
      <c r="L97" s="28">
        <v>225980.68</v>
      </c>
      <c r="M97" s="3" t="s">
        <v>212</v>
      </c>
      <c r="N97" s="3" t="s">
        <v>236</v>
      </c>
      <c r="O97" s="27">
        <v>3.44</v>
      </c>
      <c r="P97" s="27">
        <v>-76.519722000000002</v>
      </c>
      <c r="Q97" s="36">
        <v>380362</v>
      </c>
      <c r="R97" s="36">
        <v>331176</v>
      </c>
      <c r="S97" s="11" t="s">
        <v>109</v>
      </c>
      <c r="T97" s="33" t="s">
        <v>87</v>
      </c>
      <c r="U97" s="30">
        <v>0.17083333333333331</v>
      </c>
      <c r="V97" s="17" t="s">
        <v>237</v>
      </c>
      <c r="W97" s="3" t="s">
        <v>44</v>
      </c>
      <c r="X97" s="3" t="s">
        <v>467</v>
      </c>
      <c r="Y97" s="37" t="s">
        <v>97</v>
      </c>
      <c r="Z97" s="3"/>
      <c r="AA97" s="3"/>
      <c r="AB97" s="3"/>
      <c r="AC97" s="3"/>
      <c r="AD97" s="3"/>
      <c r="AE97" s="3"/>
      <c r="AF97" s="3"/>
      <c r="AG97" s="3"/>
      <c r="AH97" s="3"/>
      <c r="AI97" s="3"/>
    </row>
    <row r="98" spans="1:35" x14ac:dyDescent="0.25">
      <c r="A98" s="11"/>
      <c r="B98" s="33"/>
      <c r="C98" s="30"/>
      <c r="D98" s="11"/>
      <c r="E98" s="11"/>
      <c r="F98" s="11"/>
      <c r="G98" s="11"/>
      <c r="H98" s="11"/>
      <c r="I98" s="23"/>
      <c r="J98" s="23"/>
      <c r="K98" s="16"/>
      <c r="L98" s="16"/>
      <c r="M98" s="3"/>
      <c r="N98" s="3" t="s">
        <v>213</v>
      </c>
      <c r="O98" s="26">
        <v>5.6922769999999998</v>
      </c>
      <c r="P98" s="26">
        <v>-76.658192</v>
      </c>
      <c r="Q98" s="36">
        <v>629452</v>
      </c>
      <c r="R98" s="36">
        <v>316363</v>
      </c>
      <c r="S98" s="11" t="s">
        <v>109</v>
      </c>
      <c r="T98" s="33" t="s">
        <v>87</v>
      </c>
      <c r="U98" s="30">
        <v>0.17083333333333331</v>
      </c>
      <c r="V98" s="17" t="s">
        <v>238</v>
      </c>
      <c r="W98" s="3" t="s">
        <v>44</v>
      </c>
      <c r="X98" s="3"/>
      <c r="Y98" s="37" t="s">
        <v>468</v>
      </c>
      <c r="Z98" s="3"/>
      <c r="AA98" s="3"/>
      <c r="AB98" s="3"/>
      <c r="AC98" s="3"/>
      <c r="AD98" s="3"/>
      <c r="AE98" s="3"/>
      <c r="AF98" s="3"/>
      <c r="AG98" s="3"/>
      <c r="AH98" s="3"/>
      <c r="AI98" s="3"/>
    </row>
    <row r="99" spans="1:35" x14ac:dyDescent="0.25">
      <c r="A99" s="11"/>
      <c r="B99" s="33"/>
      <c r="C99" s="30"/>
      <c r="D99" s="11"/>
      <c r="E99" s="11"/>
      <c r="F99" s="11"/>
      <c r="G99" s="11"/>
      <c r="H99" s="11"/>
      <c r="I99" s="23"/>
      <c r="J99" s="23"/>
      <c r="K99" s="16"/>
      <c r="L99" s="16"/>
      <c r="M99" s="3"/>
      <c r="N99" s="3" t="s">
        <v>214</v>
      </c>
      <c r="O99" s="26">
        <v>3.2608329999999999</v>
      </c>
      <c r="P99" s="26">
        <v>-76.539444000000003</v>
      </c>
      <c r="Q99" s="36">
        <v>360555</v>
      </c>
      <c r="R99" s="36">
        <v>328953</v>
      </c>
      <c r="S99" s="11" t="s">
        <v>109</v>
      </c>
      <c r="T99" s="33" t="s">
        <v>87</v>
      </c>
      <c r="U99" s="30">
        <v>0.17083333333333331</v>
      </c>
      <c r="V99" s="17" t="s">
        <v>510</v>
      </c>
      <c r="W99" s="3" t="s">
        <v>44</v>
      </c>
      <c r="X99" s="3"/>
      <c r="Y99" s="37" t="s">
        <v>468</v>
      </c>
      <c r="Z99" s="3"/>
      <c r="AA99" s="3"/>
      <c r="AB99" s="3"/>
      <c r="AC99" s="3"/>
      <c r="AD99" s="3"/>
      <c r="AE99" s="3"/>
      <c r="AF99" s="3"/>
      <c r="AG99" s="3"/>
      <c r="AH99" s="3"/>
      <c r="AI99" s="3"/>
    </row>
    <row r="100" spans="1:35" x14ac:dyDescent="0.25">
      <c r="A100" s="11"/>
      <c r="B100" s="33"/>
      <c r="C100" s="30"/>
      <c r="D100" s="11"/>
      <c r="E100" s="11"/>
      <c r="F100" s="11"/>
      <c r="G100" s="11"/>
      <c r="H100" s="11"/>
      <c r="I100" s="23"/>
      <c r="J100" s="23"/>
      <c r="K100" s="16"/>
      <c r="L100" s="16"/>
      <c r="M100" s="3"/>
      <c r="N100" s="3" t="s">
        <v>215</v>
      </c>
      <c r="O100" s="26">
        <v>3.931111</v>
      </c>
      <c r="P100" s="26">
        <v>-76.486389000000003</v>
      </c>
      <c r="Q100" s="36">
        <v>434660</v>
      </c>
      <c r="R100" s="36">
        <v>334970</v>
      </c>
      <c r="S100" s="11" t="s">
        <v>109</v>
      </c>
      <c r="T100" s="33" t="s">
        <v>87</v>
      </c>
      <c r="U100" s="30">
        <v>0.17083333333333331</v>
      </c>
      <c r="V100" s="17" t="s">
        <v>239</v>
      </c>
      <c r="W100" s="3" t="s">
        <v>44</v>
      </c>
      <c r="X100" s="3"/>
      <c r="Y100" s="37" t="s">
        <v>468</v>
      </c>
      <c r="Z100" s="3"/>
      <c r="AA100" s="3"/>
      <c r="AB100" s="3"/>
      <c r="AC100" s="3"/>
      <c r="AD100" s="3"/>
      <c r="AE100" s="3"/>
      <c r="AF100" s="3"/>
      <c r="AG100" s="3"/>
      <c r="AH100" s="3"/>
      <c r="AI100" s="3"/>
    </row>
    <row r="101" spans="1:35" x14ac:dyDescent="0.25">
      <c r="A101" s="11"/>
      <c r="B101" s="33"/>
      <c r="C101" s="30"/>
      <c r="D101" s="11"/>
      <c r="E101" s="11"/>
      <c r="F101" s="11"/>
      <c r="G101" s="11"/>
      <c r="H101" s="11"/>
      <c r="I101" s="23"/>
      <c r="J101" s="23"/>
      <c r="K101" s="16"/>
      <c r="L101" s="16"/>
      <c r="M101" s="3"/>
      <c r="N101" s="3" t="s">
        <v>216</v>
      </c>
      <c r="O101" s="26">
        <v>5.1633329999999997</v>
      </c>
      <c r="P101" s="26">
        <v>-76.686667</v>
      </c>
      <c r="Q101" s="36">
        <v>570967</v>
      </c>
      <c r="R101" s="36">
        <v>313046</v>
      </c>
      <c r="S101" s="11" t="s">
        <v>109</v>
      </c>
      <c r="T101" s="33" t="s">
        <v>87</v>
      </c>
      <c r="U101" s="30">
        <v>0.17083333333333331</v>
      </c>
      <c r="V101" s="17" t="s">
        <v>240</v>
      </c>
      <c r="W101" s="3" t="s">
        <v>44</v>
      </c>
      <c r="X101" s="3"/>
      <c r="Y101" s="37" t="s">
        <v>468</v>
      </c>
      <c r="Z101" s="3"/>
      <c r="AA101" s="3"/>
      <c r="AB101" s="3"/>
      <c r="AC101" s="3"/>
      <c r="AD101" s="3"/>
      <c r="AE101" s="3"/>
      <c r="AF101" s="3"/>
      <c r="AG101" s="3"/>
      <c r="AH101" s="3"/>
      <c r="AI101" s="3"/>
    </row>
    <row r="102" spans="1:35" x14ac:dyDescent="0.25">
      <c r="A102" s="11"/>
      <c r="B102" s="33"/>
      <c r="C102" s="30"/>
      <c r="D102" s="11"/>
      <c r="E102" s="11"/>
      <c r="F102" s="11"/>
      <c r="G102" s="11"/>
      <c r="H102" s="11"/>
      <c r="I102" s="23"/>
      <c r="J102" s="23"/>
      <c r="K102" s="16"/>
      <c r="L102" s="16"/>
      <c r="M102" s="3"/>
      <c r="N102" s="3" t="s">
        <v>217</v>
      </c>
      <c r="O102" s="26">
        <v>3.9036110000000002</v>
      </c>
      <c r="P102" s="26">
        <v>-76.298610999999994</v>
      </c>
      <c r="Q102" s="36">
        <v>431584</v>
      </c>
      <c r="R102" s="36">
        <v>355818</v>
      </c>
      <c r="S102" s="11" t="s">
        <v>109</v>
      </c>
      <c r="T102" s="33" t="s">
        <v>87</v>
      </c>
      <c r="U102" s="30">
        <v>0.17083333333333331</v>
      </c>
      <c r="V102" s="17" t="s">
        <v>241</v>
      </c>
      <c r="W102" s="3" t="s">
        <v>44</v>
      </c>
      <c r="X102" s="3"/>
      <c r="Y102" s="37" t="s">
        <v>468</v>
      </c>
      <c r="Z102" s="3"/>
      <c r="AA102" s="3"/>
      <c r="AB102" s="3"/>
      <c r="AC102" s="3"/>
      <c r="AD102" s="3"/>
      <c r="AE102" s="3"/>
      <c r="AF102" s="3"/>
      <c r="AG102" s="3"/>
      <c r="AH102" s="3"/>
      <c r="AI102" s="3"/>
    </row>
    <row r="103" spans="1:35" x14ac:dyDescent="0.25">
      <c r="A103" s="11"/>
      <c r="B103" s="33"/>
      <c r="C103" s="30"/>
      <c r="D103" s="11"/>
      <c r="E103" s="11"/>
      <c r="F103" s="11"/>
      <c r="G103" s="11"/>
      <c r="H103" s="11"/>
      <c r="I103" s="23"/>
      <c r="J103" s="23"/>
      <c r="K103" s="16"/>
      <c r="L103" s="16"/>
      <c r="M103" s="3"/>
      <c r="N103" s="3" t="s">
        <v>218</v>
      </c>
      <c r="O103" s="26">
        <v>2.4513889999999998</v>
      </c>
      <c r="P103" s="26">
        <v>-76.810833000000002</v>
      </c>
      <c r="Q103" s="36">
        <v>271090</v>
      </c>
      <c r="R103" s="36">
        <v>298649</v>
      </c>
      <c r="S103" s="11" t="s">
        <v>109</v>
      </c>
      <c r="T103" s="33" t="s">
        <v>87</v>
      </c>
      <c r="U103" s="30">
        <v>0.17083333333333331</v>
      </c>
      <c r="V103" s="17" t="s">
        <v>242</v>
      </c>
      <c r="W103" s="3" t="s">
        <v>44</v>
      </c>
      <c r="X103" s="3"/>
      <c r="Y103" s="37" t="s">
        <v>468</v>
      </c>
      <c r="Z103" s="3"/>
      <c r="AA103" s="3"/>
      <c r="AB103" s="3"/>
      <c r="AC103" s="3"/>
      <c r="AD103" s="3"/>
      <c r="AE103" s="3"/>
      <c r="AF103" s="3"/>
      <c r="AG103" s="3"/>
      <c r="AH103" s="3"/>
      <c r="AI103" s="3"/>
    </row>
    <row r="104" spans="1:35" x14ac:dyDescent="0.25">
      <c r="A104" s="11"/>
      <c r="B104" s="33"/>
      <c r="C104" s="30"/>
      <c r="D104" s="11"/>
      <c r="E104" s="11"/>
      <c r="F104" s="11"/>
      <c r="G104" s="11"/>
      <c r="H104" s="11"/>
      <c r="I104" s="23"/>
      <c r="J104" s="23"/>
      <c r="K104" s="16"/>
      <c r="L104" s="16"/>
      <c r="M104" s="3"/>
      <c r="N104" s="3" t="s">
        <v>219</v>
      </c>
      <c r="O104" s="26">
        <v>2.3527779999999998</v>
      </c>
      <c r="P104" s="26">
        <v>-76.681944000000001</v>
      </c>
      <c r="Q104" s="36">
        <v>260167</v>
      </c>
      <c r="R104" s="36">
        <v>312971</v>
      </c>
      <c r="S104" s="11" t="s">
        <v>109</v>
      </c>
      <c r="T104" s="33" t="s">
        <v>87</v>
      </c>
      <c r="U104" s="30">
        <v>0.17083333333333331</v>
      </c>
      <c r="V104" s="17" t="s">
        <v>243</v>
      </c>
      <c r="W104" s="3" t="s">
        <v>44</v>
      </c>
      <c r="X104" s="3"/>
      <c r="Y104" s="37" t="s">
        <v>468</v>
      </c>
      <c r="Z104" s="3"/>
      <c r="AA104" s="3"/>
      <c r="AB104" s="3"/>
      <c r="AC104" s="3"/>
      <c r="AD104" s="3"/>
      <c r="AE104" s="3"/>
      <c r="AF104" s="3"/>
      <c r="AG104" s="3"/>
      <c r="AH104" s="3"/>
      <c r="AI104" s="3"/>
    </row>
    <row r="105" spans="1:35" x14ac:dyDescent="0.25">
      <c r="A105" s="11"/>
      <c r="B105" s="33"/>
      <c r="C105" s="30"/>
      <c r="D105" s="11"/>
      <c r="E105" s="11"/>
      <c r="F105" s="11"/>
      <c r="G105" s="11"/>
      <c r="H105" s="11"/>
      <c r="I105" s="23"/>
      <c r="J105" s="23"/>
      <c r="K105" s="16"/>
      <c r="L105" s="16"/>
      <c r="M105" s="3"/>
      <c r="N105" s="3" t="s">
        <v>220</v>
      </c>
      <c r="O105" s="26">
        <v>2.771944</v>
      </c>
      <c r="P105" s="26">
        <v>-77.665000000000006</v>
      </c>
      <c r="Q105" s="36">
        <v>306719</v>
      </c>
      <c r="R105" s="36">
        <v>203690</v>
      </c>
      <c r="S105" s="11" t="s">
        <v>109</v>
      </c>
      <c r="T105" s="33" t="s">
        <v>87</v>
      </c>
      <c r="U105" s="30">
        <v>0.17083333333333331</v>
      </c>
      <c r="V105" s="17" t="s">
        <v>244</v>
      </c>
      <c r="W105" s="3" t="s">
        <v>44</v>
      </c>
      <c r="X105" s="3"/>
      <c r="Y105" s="37" t="s">
        <v>468</v>
      </c>
      <c r="Z105" s="3"/>
      <c r="AA105" s="3"/>
      <c r="AB105" s="3"/>
      <c r="AC105" s="3"/>
      <c r="AD105" s="3"/>
      <c r="AE105" s="3"/>
      <c r="AF105" s="3"/>
      <c r="AG105" s="3"/>
      <c r="AH105" s="3"/>
      <c r="AI105" s="3"/>
    </row>
    <row r="106" spans="1:35" x14ac:dyDescent="0.25">
      <c r="A106" s="11"/>
      <c r="B106" s="33"/>
      <c r="C106" s="30"/>
      <c r="D106" s="11"/>
      <c r="E106" s="11"/>
      <c r="F106" s="11"/>
      <c r="G106" s="11"/>
      <c r="H106" s="11"/>
      <c r="I106" s="23"/>
      <c r="J106" s="23"/>
      <c r="K106" s="16"/>
      <c r="L106" s="16"/>
      <c r="M106" s="3"/>
      <c r="N106" s="3" t="s">
        <v>221</v>
      </c>
      <c r="O106" s="26">
        <v>4.9561109999999999</v>
      </c>
      <c r="P106" s="26">
        <v>-76.606110999999999</v>
      </c>
      <c r="Q106" s="36">
        <v>548029</v>
      </c>
      <c r="R106" s="36">
        <v>321921</v>
      </c>
      <c r="S106" s="11" t="s">
        <v>109</v>
      </c>
      <c r="T106" s="33" t="s">
        <v>87</v>
      </c>
      <c r="U106" s="30">
        <v>0.17083333333333331</v>
      </c>
      <c r="V106" s="17" t="s">
        <v>245</v>
      </c>
      <c r="W106" s="3" t="s">
        <v>44</v>
      </c>
      <c r="X106" s="3"/>
      <c r="Y106" s="37" t="s">
        <v>468</v>
      </c>
      <c r="Z106" s="3"/>
      <c r="AA106" s="3"/>
      <c r="AB106" s="3"/>
      <c r="AC106" s="3"/>
      <c r="AD106" s="3"/>
      <c r="AE106" s="3"/>
      <c r="AF106" s="3"/>
      <c r="AG106" s="3"/>
      <c r="AH106" s="3"/>
      <c r="AI106" s="3"/>
    </row>
    <row r="107" spans="1:35" x14ac:dyDescent="0.25">
      <c r="A107" s="11"/>
      <c r="B107" s="33"/>
      <c r="C107" s="30"/>
      <c r="D107" s="11"/>
      <c r="E107" s="11"/>
      <c r="F107" s="11"/>
      <c r="G107" s="11"/>
      <c r="H107" s="11"/>
      <c r="I107" s="23"/>
      <c r="J107" s="23"/>
      <c r="K107" s="16"/>
      <c r="L107" s="16"/>
      <c r="M107" s="3"/>
      <c r="N107" s="3" t="s">
        <v>222</v>
      </c>
      <c r="O107" s="26">
        <v>2.6408330000000002</v>
      </c>
      <c r="P107" s="26">
        <v>-76.53</v>
      </c>
      <c r="Q107" s="36">
        <v>291998</v>
      </c>
      <c r="R107" s="36">
        <v>329909</v>
      </c>
      <c r="S107" s="11" t="s">
        <v>109</v>
      </c>
      <c r="T107" s="33" t="s">
        <v>87</v>
      </c>
      <c r="U107" s="30">
        <v>0.17083333333333331</v>
      </c>
      <c r="V107" s="17" t="s">
        <v>246</v>
      </c>
      <c r="W107" s="3" t="s">
        <v>44</v>
      </c>
      <c r="X107" s="3"/>
      <c r="Y107" s="37" t="s">
        <v>468</v>
      </c>
      <c r="Z107" s="3"/>
      <c r="AA107" s="3"/>
      <c r="AB107" s="3"/>
      <c r="AC107" s="3"/>
      <c r="AD107" s="3"/>
      <c r="AE107" s="3"/>
      <c r="AF107" s="3"/>
      <c r="AG107" s="3"/>
      <c r="AH107" s="3"/>
      <c r="AI107" s="3"/>
    </row>
    <row r="108" spans="1:35" x14ac:dyDescent="0.25">
      <c r="A108" s="11"/>
      <c r="B108" s="33"/>
      <c r="C108" s="30"/>
      <c r="D108" s="11"/>
      <c r="E108" s="11"/>
      <c r="F108" s="11"/>
      <c r="G108" s="11"/>
      <c r="H108" s="11"/>
      <c r="I108" s="23"/>
      <c r="J108" s="23"/>
      <c r="K108" s="16"/>
      <c r="L108" s="16"/>
      <c r="M108" s="3"/>
      <c r="N108" s="3" t="s">
        <v>223</v>
      </c>
      <c r="O108" s="26">
        <v>5.0661110000000003</v>
      </c>
      <c r="P108" s="26">
        <v>-75.484722000000005</v>
      </c>
      <c r="Q108" s="36">
        <v>559992</v>
      </c>
      <c r="R108" s="36">
        <v>446271</v>
      </c>
      <c r="S108" s="11" t="s">
        <v>109</v>
      </c>
      <c r="T108" s="33" t="s">
        <v>87</v>
      </c>
      <c r="U108" s="30">
        <v>0.17083333333333331</v>
      </c>
      <c r="V108" s="17" t="s">
        <v>247</v>
      </c>
      <c r="W108" s="3" t="s">
        <v>44</v>
      </c>
      <c r="X108" s="3"/>
      <c r="Y108" s="37" t="s">
        <v>468</v>
      </c>
      <c r="Z108" s="3"/>
      <c r="AA108" s="3"/>
      <c r="AB108" s="3"/>
      <c r="AC108" s="3"/>
      <c r="AD108" s="3"/>
      <c r="AE108" s="3"/>
      <c r="AF108" s="3"/>
      <c r="AG108" s="3"/>
      <c r="AH108" s="3"/>
      <c r="AI108" s="3"/>
    </row>
    <row r="109" spans="1:35" x14ac:dyDescent="0.25">
      <c r="A109" s="11"/>
      <c r="B109" s="33"/>
      <c r="C109" s="30"/>
      <c r="D109" s="11"/>
      <c r="E109" s="11"/>
      <c r="F109" s="11"/>
      <c r="G109" s="11"/>
      <c r="H109" s="11"/>
      <c r="I109" s="23"/>
      <c r="J109" s="23"/>
      <c r="K109" s="16"/>
      <c r="L109" s="16"/>
      <c r="M109" s="3"/>
      <c r="N109" s="3" t="s">
        <v>224</v>
      </c>
      <c r="O109" s="26">
        <v>5.371111</v>
      </c>
      <c r="P109" s="26">
        <v>-76.606110999999999</v>
      </c>
      <c r="Q109" s="36">
        <v>593920</v>
      </c>
      <c r="R109" s="36">
        <v>322036</v>
      </c>
      <c r="S109" s="11" t="s">
        <v>109</v>
      </c>
      <c r="T109" s="33" t="s">
        <v>87</v>
      </c>
      <c r="U109" s="30">
        <v>0.17083333333333331</v>
      </c>
      <c r="V109" s="17" t="s">
        <v>248</v>
      </c>
      <c r="W109" s="3" t="s">
        <v>44</v>
      </c>
      <c r="X109" s="3"/>
      <c r="Y109" s="37" t="s">
        <v>468</v>
      </c>
      <c r="Z109" s="3"/>
      <c r="AA109" s="3"/>
      <c r="AB109" s="3"/>
      <c r="AC109" s="3"/>
      <c r="AD109" s="3"/>
      <c r="AE109" s="3"/>
      <c r="AF109" s="3"/>
      <c r="AG109" s="3"/>
      <c r="AH109" s="3"/>
      <c r="AI109" s="3"/>
    </row>
    <row r="110" spans="1:35" x14ac:dyDescent="0.25">
      <c r="A110" s="11"/>
      <c r="B110" s="33"/>
      <c r="C110" s="30"/>
      <c r="D110" s="11"/>
      <c r="E110" s="11"/>
      <c r="F110" s="11"/>
      <c r="G110" s="11"/>
      <c r="H110" s="11"/>
      <c r="I110" s="23"/>
      <c r="J110" s="23"/>
      <c r="K110" s="16"/>
      <c r="L110" s="16"/>
      <c r="M110" s="3"/>
      <c r="N110" s="3" t="s">
        <v>225</v>
      </c>
      <c r="O110" s="26">
        <v>4.8142779999999998</v>
      </c>
      <c r="P110" s="26">
        <v>-75.694558000000001</v>
      </c>
      <c r="Q110" s="36">
        <v>532174</v>
      </c>
      <c r="R110" s="36">
        <v>422982</v>
      </c>
      <c r="S110" s="11" t="s">
        <v>109</v>
      </c>
      <c r="T110" s="33" t="s">
        <v>87</v>
      </c>
      <c r="U110" s="30">
        <v>0.17083333333333331</v>
      </c>
      <c r="V110" s="17" t="s">
        <v>249</v>
      </c>
      <c r="W110" s="3" t="s">
        <v>44</v>
      </c>
      <c r="X110" s="3"/>
      <c r="Y110" s="37" t="s">
        <v>468</v>
      </c>
      <c r="Z110" s="3"/>
      <c r="AA110" s="3"/>
      <c r="AB110" s="3"/>
      <c r="AC110" s="3"/>
      <c r="AD110" s="3"/>
      <c r="AE110" s="3"/>
      <c r="AF110" s="3"/>
      <c r="AG110" s="3"/>
      <c r="AH110" s="3"/>
      <c r="AI110" s="3"/>
    </row>
    <row r="111" spans="1:35" x14ac:dyDescent="0.25">
      <c r="A111" s="11"/>
      <c r="B111" s="33"/>
      <c r="C111" s="30"/>
      <c r="D111" s="11"/>
      <c r="E111" s="11"/>
      <c r="F111" s="11"/>
      <c r="G111" s="11"/>
      <c r="H111" s="11"/>
      <c r="I111" s="23"/>
      <c r="J111" s="23"/>
      <c r="K111" s="16"/>
      <c r="L111" s="16"/>
      <c r="M111" s="3"/>
      <c r="N111" s="3" t="s">
        <v>226</v>
      </c>
      <c r="O111" s="26">
        <v>3.23</v>
      </c>
      <c r="P111" s="26">
        <v>-76.417500000000004</v>
      </c>
      <c r="Q111" s="36">
        <v>357126</v>
      </c>
      <c r="R111" s="36">
        <v>342501</v>
      </c>
      <c r="S111" s="11" t="s">
        <v>109</v>
      </c>
      <c r="T111" s="33" t="s">
        <v>87</v>
      </c>
      <c r="U111" s="30">
        <v>0.17083333333333331</v>
      </c>
      <c r="V111" s="17" t="s">
        <v>250</v>
      </c>
      <c r="W111" s="3" t="s">
        <v>44</v>
      </c>
      <c r="X111" s="3"/>
      <c r="Y111" s="37" t="s">
        <v>468</v>
      </c>
      <c r="Z111" s="3"/>
      <c r="AA111" s="3"/>
      <c r="AB111" s="3"/>
      <c r="AC111" s="3"/>
      <c r="AD111" s="3"/>
      <c r="AE111" s="3"/>
      <c r="AF111" s="3"/>
      <c r="AG111" s="3"/>
      <c r="AH111" s="3"/>
      <c r="AI111" s="3"/>
    </row>
    <row r="112" spans="1:35" x14ac:dyDescent="0.25">
      <c r="A112" s="11"/>
      <c r="B112" s="33"/>
      <c r="C112" s="30"/>
      <c r="D112" s="11"/>
      <c r="E112" s="11"/>
      <c r="F112" s="11"/>
      <c r="G112" s="11"/>
      <c r="H112" s="11"/>
      <c r="I112" s="23"/>
      <c r="J112" s="23"/>
      <c r="K112" s="16"/>
      <c r="L112" s="16"/>
      <c r="M112" s="3"/>
      <c r="N112" s="3" t="s">
        <v>227</v>
      </c>
      <c r="O112" s="26">
        <v>2.4411</v>
      </c>
      <c r="P112" s="26">
        <v>-76.606099999999998</v>
      </c>
      <c r="Q112" s="35">
        <v>269923</v>
      </c>
      <c r="R112" s="35">
        <v>321419</v>
      </c>
      <c r="S112" s="24" t="s">
        <v>109</v>
      </c>
      <c r="T112" s="33" t="s">
        <v>87</v>
      </c>
      <c r="U112" s="30">
        <v>0.17083333333333331</v>
      </c>
      <c r="V112" s="17" t="s">
        <v>251</v>
      </c>
      <c r="W112" s="3" t="s">
        <v>44</v>
      </c>
      <c r="X112" s="3"/>
      <c r="Y112" s="37" t="s">
        <v>468</v>
      </c>
      <c r="Z112" s="3"/>
      <c r="AA112" s="3"/>
      <c r="AB112" s="3"/>
      <c r="AC112" s="3"/>
      <c r="AD112" s="3"/>
      <c r="AE112" s="3"/>
      <c r="AF112" s="3"/>
      <c r="AG112" s="3"/>
      <c r="AH112" s="3"/>
      <c r="AI112" s="3"/>
    </row>
    <row r="113" spans="1:35" x14ac:dyDescent="0.25">
      <c r="A113" s="11"/>
      <c r="B113" s="33"/>
      <c r="C113" s="30"/>
      <c r="D113" s="11"/>
      <c r="E113" s="11"/>
      <c r="F113" s="11"/>
      <c r="G113" s="11"/>
      <c r="H113" s="11"/>
      <c r="I113" s="23"/>
      <c r="J113" s="23"/>
      <c r="K113" s="16"/>
      <c r="L113" s="16"/>
      <c r="M113" s="3"/>
      <c r="N113" s="3" t="s">
        <v>228</v>
      </c>
      <c r="O113" s="26">
        <v>3.0083329999999999</v>
      </c>
      <c r="P113" s="26">
        <v>-76.483889000000005</v>
      </c>
      <c r="Q113" s="35">
        <v>332626</v>
      </c>
      <c r="R113" s="35">
        <v>335088</v>
      </c>
      <c r="S113" s="24" t="s">
        <v>109</v>
      </c>
      <c r="T113" s="33" t="s">
        <v>87</v>
      </c>
      <c r="U113" s="30">
        <v>0.17083333333333331</v>
      </c>
      <c r="V113" s="17" t="s">
        <v>252</v>
      </c>
      <c r="W113" s="3" t="s">
        <v>44</v>
      </c>
      <c r="X113" s="3"/>
      <c r="Y113" s="37" t="s">
        <v>468</v>
      </c>
      <c r="Z113" s="3"/>
      <c r="AA113" s="3"/>
      <c r="AB113" s="3"/>
      <c r="AC113" s="3"/>
      <c r="AD113" s="3"/>
      <c r="AE113" s="3"/>
      <c r="AF113" s="3"/>
      <c r="AG113" s="3"/>
      <c r="AH113" s="3"/>
      <c r="AI113" s="3"/>
    </row>
    <row r="114" spans="1:35" x14ac:dyDescent="0.25">
      <c r="A114" s="11"/>
      <c r="B114" s="33"/>
      <c r="C114" s="30"/>
      <c r="D114" s="11"/>
      <c r="E114" s="11"/>
      <c r="F114" s="11"/>
      <c r="G114" s="11"/>
      <c r="H114" s="11"/>
      <c r="I114" s="23"/>
      <c r="J114" s="23"/>
      <c r="K114" s="16"/>
      <c r="L114" s="16"/>
      <c r="M114" s="3"/>
      <c r="N114" s="3" t="s">
        <v>229</v>
      </c>
      <c r="O114" s="26">
        <v>5.4752780000000003</v>
      </c>
      <c r="P114" s="26">
        <v>-75.599166999999994</v>
      </c>
      <c r="Q114" s="35">
        <v>605234</v>
      </c>
      <c r="R114" s="35">
        <v>433629</v>
      </c>
      <c r="S114" s="24" t="s">
        <v>109</v>
      </c>
      <c r="T114" s="33" t="s">
        <v>87</v>
      </c>
      <c r="U114" s="30">
        <v>0.17083333333333331</v>
      </c>
      <c r="V114" s="17" t="s">
        <v>253</v>
      </c>
      <c r="W114" s="3" t="s">
        <v>44</v>
      </c>
      <c r="X114" s="3"/>
      <c r="Y114" s="37" t="s">
        <v>468</v>
      </c>
      <c r="Z114" s="3"/>
      <c r="AA114" s="3"/>
      <c r="AB114" s="3"/>
      <c r="AC114" s="3"/>
      <c r="AD114" s="3"/>
      <c r="AE114" s="3"/>
      <c r="AF114" s="3"/>
      <c r="AG114" s="3"/>
      <c r="AH114" s="3"/>
      <c r="AI114" s="3"/>
    </row>
    <row r="115" spans="1:35" x14ac:dyDescent="0.25">
      <c r="A115" s="11"/>
      <c r="B115" s="33"/>
      <c r="C115" s="30"/>
      <c r="D115" s="11"/>
      <c r="E115" s="11"/>
      <c r="F115" s="11"/>
      <c r="G115" s="11"/>
      <c r="H115" s="11"/>
      <c r="I115" s="23"/>
      <c r="J115" s="23"/>
      <c r="K115" s="16"/>
      <c r="L115" s="16"/>
      <c r="M115" s="3"/>
      <c r="N115" s="3" t="s">
        <v>230</v>
      </c>
      <c r="O115" s="26">
        <v>4.7183330000000003</v>
      </c>
      <c r="P115" s="26">
        <v>-74.929444000000004</v>
      </c>
      <c r="Q115" s="35">
        <v>521530</v>
      </c>
      <c r="R115" s="35">
        <v>507825</v>
      </c>
      <c r="S115" s="24" t="s">
        <v>109</v>
      </c>
      <c r="T115" s="33" t="s">
        <v>87</v>
      </c>
      <c r="U115" s="30">
        <v>0.17083333333333331</v>
      </c>
      <c r="V115" s="17" t="s">
        <v>254</v>
      </c>
      <c r="W115" s="3" t="s">
        <v>44</v>
      </c>
      <c r="X115" s="3"/>
      <c r="Y115" s="37" t="s">
        <v>468</v>
      </c>
      <c r="Z115" s="3"/>
      <c r="AA115" s="3"/>
      <c r="AB115" s="3"/>
      <c r="AC115" s="3"/>
      <c r="AD115" s="3"/>
      <c r="AE115" s="3"/>
      <c r="AF115" s="3"/>
      <c r="AG115" s="3"/>
      <c r="AH115" s="3"/>
      <c r="AI115" s="3"/>
    </row>
    <row r="116" spans="1:35" x14ac:dyDescent="0.25">
      <c r="A116" s="11"/>
      <c r="B116" s="33"/>
      <c r="C116" s="30"/>
      <c r="D116" s="11"/>
      <c r="E116" s="11"/>
      <c r="F116" s="11"/>
      <c r="G116" s="11"/>
      <c r="H116" s="11"/>
      <c r="I116" s="23"/>
      <c r="J116" s="23"/>
      <c r="K116" s="16"/>
      <c r="L116" s="16"/>
      <c r="M116" s="3"/>
      <c r="N116" s="3" t="s">
        <v>231</v>
      </c>
      <c r="O116" s="26">
        <v>5.238092</v>
      </c>
      <c r="P116" s="26">
        <v>-75.784041999999999</v>
      </c>
      <c r="Q116" s="35">
        <v>579037</v>
      </c>
      <c r="R116" s="35">
        <v>413115</v>
      </c>
      <c r="S116" s="24" t="s">
        <v>109</v>
      </c>
      <c r="T116" s="33" t="s">
        <v>87</v>
      </c>
      <c r="U116" s="30">
        <v>0.17083333333333331</v>
      </c>
      <c r="V116" s="17" t="s">
        <v>511</v>
      </c>
      <c r="W116" s="3" t="s">
        <v>44</v>
      </c>
      <c r="X116" s="3"/>
      <c r="Y116" s="37" t="s">
        <v>468</v>
      </c>
      <c r="Z116" s="3"/>
      <c r="AA116" s="3"/>
      <c r="AB116" s="3"/>
      <c r="AC116" s="3"/>
      <c r="AD116" s="3"/>
      <c r="AE116" s="3"/>
      <c r="AF116" s="3"/>
      <c r="AG116" s="3"/>
      <c r="AH116" s="3"/>
      <c r="AI116" s="3"/>
    </row>
    <row r="117" spans="1:35" x14ac:dyDescent="0.25">
      <c r="A117" s="11"/>
      <c r="B117" s="33"/>
      <c r="C117" s="30"/>
      <c r="D117" s="11"/>
      <c r="E117" s="11"/>
      <c r="F117" s="11"/>
      <c r="G117" s="11"/>
      <c r="H117" s="11"/>
      <c r="I117" s="23"/>
      <c r="J117" s="23"/>
      <c r="K117" s="16"/>
      <c r="L117" s="16"/>
      <c r="M117" s="3"/>
      <c r="N117" s="3" t="s">
        <v>232</v>
      </c>
      <c r="O117" s="26">
        <v>4.9936109999999996</v>
      </c>
      <c r="P117" s="26">
        <v>-75.811943999999997</v>
      </c>
      <c r="Q117" s="35">
        <v>552014</v>
      </c>
      <c r="R117" s="35">
        <v>409989</v>
      </c>
      <c r="S117" s="24" t="s">
        <v>109</v>
      </c>
      <c r="T117" s="33" t="s">
        <v>87</v>
      </c>
      <c r="U117" s="30">
        <v>0.17083333333333331</v>
      </c>
      <c r="V117" s="17" t="s">
        <v>512</v>
      </c>
      <c r="W117" s="3" t="s">
        <v>44</v>
      </c>
      <c r="X117" s="3"/>
      <c r="Y117" s="37" t="s">
        <v>468</v>
      </c>
      <c r="Z117" s="3"/>
      <c r="AA117" s="3"/>
      <c r="AB117" s="3"/>
      <c r="AC117" s="3"/>
      <c r="AD117" s="3"/>
      <c r="AE117" s="3"/>
      <c r="AF117" s="3"/>
      <c r="AG117" s="3"/>
      <c r="AH117" s="3"/>
      <c r="AI117" s="3"/>
    </row>
    <row r="118" spans="1:35" x14ac:dyDescent="0.25">
      <c r="A118" s="11"/>
      <c r="B118" s="33"/>
      <c r="C118" s="30"/>
      <c r="D118" s="11"/>
      <c r="E118" s="11"/>
      <c r="F118" s="11"/>
      <c r="G118" s="11"/>
      <c r="H118" s="11"/>
      <c r="I118" s="23"/>
      <c r="J118" s="23"/>
      <c r="K118" s="16"/>
      <c r="L118" s="16"/>
      <c r="M118" s="3"/>
      <c r="N118" s="3" t="s">
        <v>233</v>
      </c>
      <c r="O118" s="26">
        <v>5.2519439999999999</v>
      </c>
      <c r="P118" s="26">
        <v>-75.156943999999996</v>
      </c>
      <c r="Q118" s="35">
        <v>580516</v>
      </c>
      <c r="R118" s="35">
        <v>482609</v>
      </c>
      <c r="S118" s="24" t="s">
        <v>109</v>
      </c>
      <c r="T118" s="33" t="s">
        <v>87</v>
      </c>
      <c r="U118" s="30">
        <v>0.17083333333333331</v>
      </c>
      <c r="V118" s="17" t="s">
        <v>255</v>
      </c>
      <c r="W118" s="3" t="s">
        <v>44</v>
      </c>
      <c r="X118" s="3"/>
      <c r="Y118" s="37" t="s">
        <v>468</v>
      </c>
      <c r="Z118" s="3"/>
      <c r="AA118" s="3"/>
      <c r="AB118" s="3"/>
      <c r="AC118" s="3"/>
      <c r="AD118" s="3"/>
      <c r="AE118" s="3"/>
      <c r="AF118" s="3"/>
      <c r="AG118" s="3"/>
      <c r="AH118" s="3"/>
      <c r="AI118" s="3"/>
    </row>
    <row r="119" spans="1:35" x14ac:dyDescent="0.25">
      <c r="A119" s="11"/>
      <c r="B119" s="33"/>
      <c r="C119" s="30"/>
      <c r="D119" s="11"/>
      <c r="E119" s="11"/>
      <c r="F119" s="11"/>
      <c r="G119" s="11"/>
      <c r="H119" s="11"/>
      <c r="I119" s="23"/>
      <c r="J119" s="23"/>
      <c r="K119" s="16"/>
      <c r="L119" s="16"/>
      <c r="M119" s="3"/>
      <c r="N119" s="3" t="s">
        <v>234</v>
      </c>
      <c r="O119" s="26">
        <v>2.5697220000000001</v>
      </c>
      <c r="P119" s="26">
        <v>-77.886111</v>
      </c>
      <c r="Q119" s="28">
        <v>284396</v>
      </c>
      <c r="R119" s="28">
        <v>179033</v>
      </c>
      <c r="S119" s="11" t="s">
        <v>109</v>
      </c>
      <c r="T119" s="33" t="s">
        <v>87</v>
      </c>
      <c r="U119" s="30">
        <v>0.17083333333333331</v>
      </c>
      <c r="V119" s="17" t="s">
        <v>256</v>
      </c>
      <c r="W119" s="3" t="s">
        <v>44</v>
      </c>
      <c r="X119" s="3"/>
      <c r="Y119" s="37" t="s">
        <v>468</v>
      </c>
      <c r="Z119" s="3"/>
      <c r="AA119" s="3"/>
      <c r="AB119" s="3"/>
      <c r="AC119" s="3"/>
      <c r="AD119" s="3"/>
      <c r="AE119" s="3"/>
      <c r="AF119" s="3"/>
      <c r="AG119" s="3"/>
      <c r="AH119" s="3"/>
      <c r="AI119" s="3"/>
    </row>
    <row r="120" spans="1:35" x14ac:dyDescent="0.25">
      <c r="A120" s="11"/>
      <c r="B120" s="33"/>
      <c r="C120" s="30"/>
      <c r="D120" s="11"/>
      <c r="E120" s="11"/>
      <c r="F120" s="11"/>
      <c r="G120" s="11"/>
      <c r="H120" s="11"/>
      <c r="I120" s="23"/>
      <c r="J120" s="23"/>
      <c r="K120" s="16"/>
      <c r="L120" s="16"/>
      <c r="M120" s="3"/>
      <c r="N120" s="3" t="s">
        <v>235</v>
      </c>
      <c r="O120" s="26">
        <v>5.2813889999999999</v>
      </c>
      <c r="P120" s="26">
        <v>-76.63</v>
      </c>
      <c r="Q120" s="28">
        <v>584005</v>
      </c>
      <c r="R120" s="28">
        <v>319363</v>
      </c>
      <c r="S120" s="11" t="s">
        <v>109</v>
      </c>
      <c r="T120" s="33" t="s">
        <v>87</v>
      </c>
      <c r="U120" s="30">
        <v>0.17083333333333331</v>
      </c>
      <c r="V120" s="17" t="s">
        <v>257</v>
      </c>
      <c r="W120" s="3" t="s">
        <v>44</v>
      </c>
      <c r="X120" s="3"/>
      <c r="Y120" s="37" t="s">
        <v>468</v>
      </c>
      <c r="Z120" s="3"/>
      <c r="AA120" s="3"/>
      <c r="AB120" s="3"/>
      <c r="AC120" s="3"/>
      <c r="AD120" s="3"/>
      <c r="AE120" s="3"/>
      <c r="AF120" s="3"/>
      <c r="AG120" s="3"/>
      <c r="AH120" s="3"/>
      <c r="AI120" s="3"/>
    </row>
    <row r="121" spans="1:35" x14ac:dyDescent="0.25">
      <c r="A121" s="19">
        <v>37</v>
      </c>
      <c r="B121" s="29" t="s">
        <v>29</v>
      </c>
      <c r="C121" s="30">
        <v>0.59722222222222221</v>
      </c>
      <c r="D121" s="11">
        <v>8</v>
      </c>
      <c r="E121" s="11" t="s">
        <v>4</v>
      </c>
      <c r="F121" s="11" t="s">
        <v>73</v>
      </c>
      <c r="G121" s="11">
        <v>5.9</v>
      </c>
      <c r="H121" s="31">
        <v>10</v>
      </c>
      <c r="I121" s="23">
        <v>4.4400000000000004</v>
      </c>
      <c r="J121" s="23">
        <v>-73.81</v>
      </c>
      <c r="K121" s="16">
        <v>490869.41</v>
      </c>
      <c r="L121" s="28">
        <v>632031.91</v>
      </c>
      <c r="M121" s="3" t="s">
        <v>5</v>
      </c>
      <c r="N121" s="3" t="s">
        <v>261</v>
      </c>
      <c r="O121" s="26">
        <v>4.3302779999999998</v>
      </c>
      <c r="P121" s="26">
        <v>-73.862778000000006</v>
      </c>
      <c r="Q121" s="28">
        <v>478730</v>
      </c>
      <c r="R121" s="28">
        <v>626194</v>
      </c>
      <c r="S121" s="11" t="s">
        <v>109</v>
      </c>
      <c r="T121" s="29" t="s">
        <v>29</v>
      </c>
      <c r="U121" s="30">
        <v>0.59722222222222221</v>
      </c>
      <c r="V121" s="3" t="s">
        <v>264</v>
      </c>
      <c r="W121" s="3" t="s">
        <v>42</v>
      </c>
      <c r="X121" s="3"/>
      <c r="Y121" s="37" t="s">
        <v>91</v>
      </c>
      <c r="Z121" s="3"/>
      <c r="AA121" s="3"/>
      <c r="AB121" s="3"/>
      <c r="AC121" s="3"/>
      <c r="AD121" s="3"/>
      <c r="AE121" s="3"/>
      <c r="AF121" s="3"/>
      <c r="AG121" s="3"/>
      <c r="AH121" s="3"/>
      <c r="AI121" s="3"/>
    </row>
    <row r="122" spans="1:35" x14ac:dyDescent="0.25">
      <c r="A122" s="11"/>
      <c r="B122" s="29"/>
      <c r="C122" s="30"/>
      <c r="D122" s="11"/>
      <c r="E122" s="11"/>
      <c r="F122" s="11"/>
      <c r="G122" s="11"/>
      <c r="H122" s="11"/>
      <c r="I122" s="23"/>
      <c r="J122" s="23"/>
      <c r="K122" s="16"/>
      <c r="L122" s="16"/>
      <c r="M122" s="3"/>
      <c r="N122" s="3" t="s">
        <v>258</v>
      </c>
      <c r="O122" s="26">
        <v>4.351667</v>
      </c>
      <c r="P122" s="26">
        <v>-73.713333000000006</v>
      </c>
      <c r="Q122" s="35">
        <v>481121</v>
      </c>
      <c r="R122" s="35">
        <v>642776</v>
      </c>
      <c r="S122" s="24" t="s">
        <v>109</v>
      </c>
      <c r="T122" s="29" t="s">
        <v>29</v>
      </c>
      <c r="U122" s="30">
        <v>0.59722222222222221</v>
      </c>
      <c r="V122" s="3" t="s">
        <v>262</v>
      </c>
      <c r="W122" s="3" t="s">
        <v>42</v>
      </c>
      <c r="X122" s="3"/>
      <c r="Y122" s="37" t="s">
        <v>91</v>
      </c>
      <c r="Z122" s="3"/>
      <c r="AA122" s="3"/>
      <c r="AB122" s="3"/>
      <c r="AC122" s="3"/>
      <c r="AD122" s="3"/>
      <c r="AE122" s="3"/>
      <c r="AF122" s="3"/>
      <c r="AG122" s="3"/>
      <c r="AH122" s="3"/>
      <c r="AI122" s="3"/>
    </row>
    <row r="123" spans="1:35" x14ac:dyDescent="0.25">
      <c r="A123" s="11"/>
      <c r="B123" s="29"/>
      <c r="C123" s="30"/>
      <c r="D123" s="11"/>
      <c r="E123" s="11"/>
      <c r="F123" s="11"/>
      <c r="G123" s="11"/>
      <c r="H123" s="11"/>
      <c r="I123" s="23"/>
      <c r="J123" s="23"/>
      <c r="K123" s="16"/>
      <c r="L123" s="16"/>
      <c r="M123" s="3"/>
      <c r="N123" s="3" t="s">
        <v>259</v>
      </c>
      <c r="O123" s="26">
        <v>4.4847219999999997</v>
      </c>
      <c r="P123" s="26">
        <v>-73.893611000000007</v>
      </c>
      <c r="Q123" s="35">
        <v>495799</v>
      </c>
      <c r="R123" s="35">
        <v>622747</v>
      </c>
      <c r="S123" s="24" t="s">
        <v>109</v>
      </c>
      <c r="T123" s="29" t="s">
        <v>29</v>
      </c>
      <c r="U123" s="30">
        <v>0.59722222222222221</v>
      </c>
      <c r="V123" s="3" t="s">
        <v>263</v>
      </c>
      <c r="W123" s="3" t="s">
        <v>42</v>
      </c>
      <c r="X123" s="3"/>
      <c r="Y123" s="37" t="s">
        <v>91</v>
      </c>
      <c r="Z123" s="3"/>
      <c r="AA123" s="3"/>
      <c r="AB123" s="3"/>
      <c r="AC123" s="3"/>
      <c r="AD123" s="3"/>
      <c r="AE123" s="3"/>
      <c r="AF123" s="3"/>
      <c r="AG123" s="3"/>
      <c r="AH123" s="3"/>
      <c r="AI123" s="3"/>
    </row>
    <row r="124" spans="1:35" x14ac:dyDescent="0.25">
      <c r="A124" s="11"/>
      <c r="B124" s="29"/>
      <c r="C124" s="30"/>
      <c r="D124" s="11"/>
      <c r="E124" s="11"/>
      <c r="F124" s="11"/>
      <c r="G124" s="11"/>
      <c r="H124" s="11"/>
      <c r="I124" s="23"/>
      <c r="J124" s="23"/>
      <c r="K124" s="16"/>
      <c r="L124" s="16"/>
      <c r="M124" s="3"/>
      <c r="N124" s="3" t="s">
        <v>260</v>
      </c>
      <c r="O124" s="26">
        <v>4.4586110000000003</v>
      </c>
      <c r="P124" s="26">
        <v>-73.675556</v>
      </c>
      <c r="Q124" s="35">
        <v>492953</v>
      </c>
      <c r="R124" s="35">
        <v>646947</v>
      </c>
      <c r="S124" s="24" t="s">
        <v>109</v>
      </c>
      <c r="T124" s="29" t="s">
        <v>29</v>
      </c>
      <c r="U124" s="30">
        <v>0.59722222222222221</v>
      </c>
      <c r="V124" s="3" t="s">
        <v>345</v>
      </c>
      <c r="W124" s="3" t="s">
        <v>42</v>
      </c>
      <c r="X124" s="3" t="s">
        <v>346</v>
      </c>
      <c r="Y124" s="37" t="s">
        <v>469</v>
      </c>
      <c r="Z124" s="3"/>
      <c r="AA124" s="3"/>
      <c r="AB124" s="3"/>
      <c r="AC124" s="3"/>
      <c r="AD124" s="3"/>
      <c r="AE124" s="3"/>
      <c r="AF124" s="3"/>
      <c r="AG124" s="3"/>
      <c r="AH124" s="3"/>
      <c r="AI124" s="3"/>
    </row>
    <row r="125" spans="1:35" x14ac:dyDescent="0.25">
      <c r="A125" s="11"/>
      <c r="B125" s="29"/>
      <c r="C125" s="30"/>
      <c r="D125" s="11"/>
      <c r="E125" s="11"/>
      <c r="F125" s="11"/>
      <c r="G125" s="11"/>
      <c r="H125" s="11"/>
      <c r="I125" s="23"/>
      <c r="J125" s="23"/>
      <c r="K125" s="16"/>
      <c r="L125" s="16"/>
      <c r="M125" s="3"/>
      <c r="N125" s="3" t="s">
        <v>347</v>
      </c>
      <c r="O125" s="26">
        <v>4.4586110000000003</v>
      </c>
      <c r="P125" s="26">
        <v>-73.675556</v>
      </c>
      <c r="Q125" s="35">
        <v>492953</v>
      </c>
      <c r="R125" s="35">
        <v>646947</v>
      </c>
      <c r="S125" s="24" t="s">
        <v>109</v>
      </c>
      <c r="T125" s="29" t="s">
        <v>29</v>
      </c>
      <c r="U125" s="30">
        <v>0.59722222222222221</v>
      </c>
      <c r="V125" s="3" t="s">
        <v>349</v>
      </c>
      <c r="W125" s="3" t="s">
        <v>42</v>
      </c>
      <c r="X125" s="3" t="s">
        <v>348</v>
      </c>
      <c r="Y125" s="37" t="s">
        <v>470</v>
      </c>
      <c r="Z125" s="3"/>
      <c r="AA125" s="3"/>
      <c r="AB125" s="3"/>
      <c r="AC125" s="3"/>
      <c r="AD125" s="3"/>
      <c r="AE125" s="3"/>
      <c r="AF125" s="3"/>
      <c r="AG125" s="3"/>
      <c r="AH125" s="3"/>
      <c r="AI125" s="3"/>
    </row>
    <row r="126" spans="1:35" x14ac:dyDescent="0.25">
      <c r="A126" s="11"/>
      <c r="B126" s="29"/>
      <c r="C126" s="30"/>
      <c r="D126" s="11"/>
      <c r="E126" s="11"/>
      <c r="F126" s="11"/>
      <c r="G126" s="11"/>
      <c r="H126" s="11"/>
      <c r="I126" s="23"/>
      <c r="J126" s="23"/>
      <c r="K126" s="16"/>
      <c r="L126" s="16"/>
      <c r="M126" s="3"/>
      <c r="N126" s="3" t="s">
        <v>352</v>
      </c>
      <c r="O126" s="26">
        <v>4.4586110000000003</v>
      </c>
      <c r="P126" s="26">
        <v>-73.675556</v>
      </c>
      <c r="Q126" s="35">
        <v>492953</v>
      </c>
      <c r="R126" s="35">
        <v>646947</v>
      </c>
      <c r="S126" s="24" t="s">
        <v>109</v>
      </c>
      <c r="T126" s="29" t="s">
        <v>29</v>
      </c>
      <c r="U126" s="30">
        <v>0.59722222222222221</v>
      </c>
      <c r="V126" s="3" t="s">
        <v>353</v>
      </c>
      <c r="W126" s="3" t="s">
        <v>42</v>
      </c>
      <c r="X126" s="3" t="s">
        <v>355</v>
      </c>
      <c r="Y126" s="37" t="s">
        <v>471</v>
      </c>
      <c r="Z126" s="3"/>
      <c r="AA126" s="3"/>
      <c r="AB126" s="3"/>
      <c r="AC126" s="3"/>
      <c r="AD126" s="3"/>
      <c r="AE126" s="3"/>
      <c r="AF126" s="3"/>
      <c r="AG126" s="3"/>
      <c r="AH126" s="3"/>
      <c r="AI126" s="3"/>
    </row>
    <row r="127" spans="1:35" x14ac:dyDescent="0.25">
      <c r="A127" s="11"/>
      <c r="B127" s="29"/>
      <c r="C127" s="30"/>
      <c r="D127" s="11"/>
      <c r="E127" s="11"/>
      <c r="F127" s="11"/>
      <c r="G127" s="11"/>
      <c r="H127" s="11"/>
      <c r="I127" s="23"/>
      <c r="J127" s="23"/>
      <c r="K127" s="16"/>
      <c r="L127" s="16"/>
      <c r="M127" s="3"/>
      <c r="N127" s="3" t="s">
        <v>350</v>
      </c>
      <c r="O127" s="26">
        <v>4.9711109999999996</v>
      </c>
      <c r="P127" s="26">
        <v>-74.289167000000006</v>
      </c>
      <c r="Q127" s="35">
        <v>549513</v>
      </c>
      <c r="R127" s="35">
        <v>578804</v>
      </c>
      <c r="S127" s="24" t="s">
        <v>109</v>
      </c>
      <c r="T127" s="29" t="s">
        <v>29</v>
      </c>
      <c r="U127" s="30">
        <v>0.59722222222222221</v>
      </c>
      <c r="V127" s="3" t="s">
        <v>354</v>
      </c>
      <c r="W127" s="3" t="s">
        <v>42</v>
      </c>
      <c r="X127" s="3"/>
      <c r="Y127" s="37" t="s">
        <v>91</v>
      </c>
      <c r="Z127" s="3"/>
      <c r="AA127" s="3"/>
      <c r="AB127" s="3"/>
      <c r="AC127" s="3"/>
      <c r="AD127" s="3"/>
      <c r="AE127" s="3"/>
      <c r="AF127" s="3"/>
      <c r="AG127" s="3"/>
      <c r="AH127" s="3"/>
      <c r="AI127" s="3"/>
    </row>
    <row r="128" spans="1:35" x14ac:dyDescent="0.25">
      <c r="A128" s="11"/>
      <c r="B128" s="29"/>
      <c r="C128" s="30"/>
      <c r="D128" s="11"/>
      <c r="E128" s="11"/>
      <c r="F128" s="11"/>
      <c r="G128" s="11"/>
      <c r="H128" s="11"/>
      <c r="I128" s="23"/>
      <c r="J128" s="23"/>
      <c r="K128" s="16"/>
      <c r="L128" s="16"/>
      <c r="M128" s="3"/>
      <c r="N128" s="3" t="s">
        <v>351</v>
      </c>
      <c r="O128" s="26">
        <v>3.9888889999999999</v>
      </c>
      <c r="P128" s="26">
        <v>-73.764722000000006</v>
      </c>
      <c r="Q128" s="35">
        <v>441002</v>
      </c>
      <c r="R128" s="35">
        <v>637135</v>
      </c>
      <c r="S128" s="24" t="s">
        <v>109</v>
      </c>
      <c r="T128" s="29" t="s">
        <v>29</v>
      </c>
      <c r="U128" s="30">
        <v>0.59722222222222221</v>
      </c>
      <c r="V128" s="3" t="s">
        <v>357</v>
      </c>
      <c r="W128" s="3" t="s">
        <v>42</v>
      </c>
      <c r="X128" s="3"/>
      <c r="Y128" s="37" t="s">
        <v>91</v>
      </c>
      <c r="Z128" s="3"/>
      <c r="AA128" s="3"/>
      <c r="AB128" s="3"/>
      <c r="AC128" s="3"/>
      <c r="AD128" s="3"/>
      <c r="AE128" s="3"/>
      <c r="AF128" s="3"/>
      <c r="AG128" s="3"/>
      <c r="AH128" s="3"/>
      <c r="AI128" s="3"/>
    </row>
    <row r="129" spans="1:35" x14ac:dyDescent="0.25">
      <c r="A129" s="11"/>
      <c r="B129" s="29"/>
      <c r="C129" s="30"/>
      <c r="D129" s="11"/>
      <c r="E129" s="11"/>
      <c r="F129" s="11"/>
      <c r="G129" s="11"/>
      <c r="H129" s="11"/>
      <c r="I129" s="23"/>
      <c r="J129" s="23"/>
      <c r="K129" s="16"/>
      <c r="L129" s="16"/>
      <c r="M129" s="3"/>
      <c r="N129" s="3" t="s">
        <v>356</v>
      </c>
      <c r="O129" s="26">
        <v>4.3302779999999998</v>
      </c>
      <c r="P129" s="26">
        <v>-73.862778000000006</v>
      </c>
      <c r="Q129" s="28">
        <v>478730</v>
      </c>
      <c r="R129" s="28">
        <v>626194</v>
      </c>
      <c r="S129" s="11" t="s">
        <v>109</v>
      </c>
      <c r="T129" s="29" t="s">
        <v>29</v>
      </c>
      <c r="U129" s="30">
        <v>0.59722222222222221</v>
      </c>
      <c r="V129" s="3" t="s">
        <v>358</v>
      </c>
      <c r="W129" s="3" t="s">
        <v>42</v>
      </c>
      <c r="X129" s="3" t="s">
        <v>359</v>
      </c>
      <c r="Y129" s="37" t="s">
        <v>360</v>
      </c>
      <c r="Z129" s="3"/>
      <c r="AA129" s="3"/>
      <c r="AB129" s="3"/>
      <c r="AC129" s="3"/>
      <c r="AD129" s="3"/>
      <c r="AE129" s="3"/>
      <c r="AF129" s="3"/>
      <c r="AG129" s="3"/>
      <c r="AH129" s="3"/>
      <c r="AI129" s="3"/>
    </row>
    <row r="130" spans="1:35" x14ac:dyDescent="0.25">
      <c r="A130" s="11"/>
      <c r="B130" s="29"/>
      <c r="C130" s="30"/>
      <c r="D130" s="11"/>
      <c r="E130" s="11"/>
      <c r="F130" s="11"/>
      <c r="G130" s="11"/>
      <c r="H130" s="11"/>
      <c r="I130" s="23"/>
      <c r="J130" s="23"/>
      <c r="K130" s="16"/>
      <c r="L130" s="16"/>
      <c r="M130" s="3"/>
      <c r="N130" s="3" t="s">
        <v>361</v>
      </c>
      <c r="O130" s="26">
        <v>4.351667</v>
      </c>
      <c r="P130" s="26">
        <v>-73.713333000000006</v>
      </c>
      <c r="Q130" s="35">
        <v>481121</v>
      </c>
      <c r="R130" s="35">
        <v>642776</v>
      </c>
      <c r="S130" s="24" t="s">
        <v>109</v>
      </c>
      <c r="T130" s="29" t="s">
        <v>29</v>
      </c>
      <c r="U130" s="30">
        <v>0.59722222222222221</v>
      </c>
      <c r="V130" s="3" t="s">
        <v>362</v>
      </c>
      <c r="W130" s="3" t="s">
        <v>42</v>
      </c>
      <c r="X130" s="3" t="s">
        <v>363</v>
      </c>
      <c r="Y130" s="37" t="s">
        <v>472</v>
      </c>
      <c r="Z130" s="3"/>
      <c r="AA130" s="3"/>
      <c r="AB130" s="3"/>
      <c r="AC130" s="3"/>
      <c r="AD130" s="3"/>
      <c r="AE130" s="3"/>
      <c r="AF130" s="3"/>
      <c r="AG130" s="3"/>
      <c r="AH130" s="3"/>
      <c r="AI130" s="3"/>
    </row>
    <row r="131" spans="1:35" ht="18.75" customHeight="1" x14ac:dyDescent="0.25">
      <c r="A131" s="19">
        <v>38</v>
      </c>
      <c r="B131" s="29" t="s">
        <v>30</v>
      </c>
      <c r="C131" s="30">
        <v>0.38611111111111113</v>
      </c>
      <c r="D131" s="11">
        <v>7</v>
      </c>
      <c r="E131" s="11" t="s">
        <v>4</v>
      </c>
      <c r="F131" s="11" t="s">
        <v>73</v>
      </c>
      <c r="G131" s="31">
        <v>7</v>
      </c>
      <c r="H131" s="31">
        <v>162</v>
      </c>
      <c r="I131" s="23">
        <v>1.1100000000000001</v>
      </c>
      <c r="J131" s="23">
        <v>-77.56</v>
      </c>
      <c r="K131" s="16">
        <v>122811.87</v>
      </c>
      <c r="L131" s="28">
        <v>215093.81</v>
      </c>
      <c r="M131" s="3" t="s">
        <v>66</v>
      </c>
      <c r="N131" s="3" t="s">
        <v>267</v>
      </c>
      <c r="O131" s="26">
        <v>1.0549999999999999</v>
      </c>
      <c r="P131" s="26">
        <v>-77.496943999999999</v>
      </c>
      <c r="Q131" s="35">
        <v>116721</v>
      </c>
      <c r="R131" s="35">
        <v>222111</v>
      </c>
      <c r="S131" s="24" t="s">
        <v>109</v>
      </c>
      <c r="T131" s="29" t="s">
        <v>30</v>
      </c>
      <c r="U131" s="30">
        <v>0.38611111111111113</v>
      </c>
      <c r="V131" s="17" t="s">
        <v>268</v>
      </c>
      <c r="W131" s="2" t="s">
        <v>44</v>
      </c>
      <c r="X131" s="3"/>
      <c r="Y131" s="37" t="s">
        <v>69</v>
      </c>
      <c r="Z131" s="3"/>
      <c r="AA131" s="3"/>
      <c r="AB131" s="3"/>
      <c r="AC131" s="3"/>
      <c r="AD131" s="3"/>
      <c r="AE131" s="3"/>
      <c r="AF131" s="3"/>
      <c r="AG131" s="3"/>
      <c r="AH131" s="3"/>
      <c r="AI131" s="3"/>
    </row>
    <row r="132" spans="1:35" ht="18.75" customHeight="1" x14ac:dyDescent="0.25">
      <c r="A132" s="11"/>
      <c r="B132" s="29"/>
      <c r="C132" s="30"/>
      <c r="D132" s="11"/>
      <c r="E132" s="11"/>
      <c r="F132" s="11"/>
      <c r="G132" s="31"/>
      <c r="H132" s="16"/>
      <c r="I132" s="23"/>
      <c r="J132" s="23"/>
      <c r="K132" s="16"/>
      <c r="L132" s="28"/>
      <c r="M132" s="3"/>
      <c r="N132" s="3" t="s">
        <v>265</v>
      </c>
      <c r="O132" s="26">
        <v>1.601389</v>
      </c>
      <c r="P132" s="26">
        <v>-76.970556000000002</v>
      </c>
      <c r="Q132" s="35">
        <v>177107</v>
      </c>
      <c r="R132" s="35">
        <v>280768</v>
      </c>
      <c r="S132" s="24" t="s">
        <v>109</v>
      </c>
      <c r="T132" s="29" t="s">
        <v>30</v>
      </c>
      <c r="U132" s="30">
        <v>0.38611111111111113</v>
      </c>
      <c r="V132" s="17" t="s">
        <v>269</v>
      </c>
      <c r="W132" s="2" t="s">
        <v>44</v>
      </c>
      <c r="X132" s="3"/>
      <c r="Y132" s="37" t="s">
        <v>69</v>
      </c>
      <c r="Z132" s="3"/>
      <c r="AA132" s="3"/>
      <c r="AB132" s="3"/>
      <c r="AC132" s="3"/>
      <c r="AD132" s="3"/>
      <c r="AE132" s="3"/>
      <c r="AF132" s="3"/>
      <c r="AG132" s="3"/>
      <c r="AH132" s="3"/>
      <c r="AI132" s="3"/>
    </row>
    <row r="133" spans="1:35" ht="18.75" customHeight="1" x14ac:dyDescent="0.25">
      <c r="A133" s="11"/>
      <c r="B133" s="29"/>
      <c r="C133" s="30"/>
      <c r="D133" s="11"/>
      <c r="E133" s="11"/>
      <c r="F133" s="11"/>
      <c r="G133" s="31"/>
      <c r="H133" s="16"/>
      <c r="I133" s="23"/>
      <c r="J133" s="23"/>
      <c r="K133" s="16"/>
      <c r="L133" s="28"/>
      <c r="M133" s="3"/>
      <c r="N133" s="3" t="s">
        <v>266</v>
      </c>
      <c r="O133" s="26">
        <v>1.0872219999999999</v>
      </c>
      <c r="P133" s="26">
        <v>-77.618888999999996</v>
      </c>
      <c r="Q133" s="35">
        <v>120297</v>
      </c>
      <c r="R133" s="35">
        <v>208533</v>
      </c>
      <c r="S133" s="24" t="s">
        <v>109</v>
      </c>
      <c r="T133" s="29" t="s">
        <v>30</v>
      </c>
      <c r="U133" s="30">
        <v>0.38611111111111113</v>
      </c>
      <c r="V133" s="17" t="s">
        <v>270</v>
      </c>
      <c r="W133" s="2" t="s">
        <v>44</v>
      </c>
      <c r="X133" s="3"/>
      <c r="Y133" s="37" t="s">
        <v>69</v>
      </c>
      <c r="Z133" s="3"/>
      <c r="AA133" s="3"/>
      <c r="AB133" s="3"/>
      <c r="AC133" s="3"/>
      <c r="AD133" s="3"/>
      <c r="AE133" s="3"/>
      <c r="AF133" s="3"/>
      <c r="AG133" s="3"/>
      <c r="AH133" s="3"/>
      <c r="AI133" s="3"/>
    </row>
    <row r="134" spans="1:35" x14ac:dyDescent="0.25">
      <c r="A134" s="19">
        <v>39</v>
      </c>
      <c r="B134" s="29" t="s">
        <v>31</v>
      </c>
      <c r="C134" s="30">
        <v>0.60625000000000007</v>
      </c>
      <c r="D134" s="11">
        <v>6</v>
      </c>
      <c r="E134" s="11" t="s">
        <v>4</v>
      </c>
      <c r="F134" s="11" t="s">
        <v>73</v>
      </c>
      <c r="G134" s="11">
        <v>5.8</v>
      </c>
      <c r="H134" s="31">
        <v>10</v>
      </c>
      <c r="I134" s="23">
        <v>0.76</v>
      </c>
      <c r="J134" s="23">
        <v>-77.95</v>
      </c>
      <c r="K134" s="16">
        <v>84115.09</v>
      </c>
      <c r="L134" s="28">
        <v>171621.5</v>
      </c>
      <c r="M134" s="3" t="s">
        <v>67</v>
      </c>
      <c r="N134" s="3" t="s">
        <v>367</v>
      </c>
      <c r="O134" s="26">
        <v>0.84135000000000004</v>
      </c>
      <c r="P134" s="26">
        <v>-77.819762999999995</v>
      </c>
      <c r="Q134" s="28">
        <v>93108.24</v>
      </c>
      <c r="R134" s="28">
        <v>186137.07</v>
      </c>
      <c r="S134" s="24" t="s">
        <v>109</v>
      </c>
      <c r="T134" s="29" t="s">
        <v>31</v>
      </c>
      <c r="U134" s="30">
        <v>0.60625000000000007</v>
      </c>
      <c r="V134" s="17" t="s">
        <v>365</v>
      </c>
      <c r="W134" s="3" t="s">
        <v>44</v>
      </c>
      <c r="X134" s="3"/>
      <c r="Y134" s="37" t="s">
        <v>70</v>
      </c>
      <c r="Z134" s="3"/>
      <c r="AA134" s="3"/>
      <c r="AB134" s="3"/>
      <c r="AC134" s="3"/>
      <c r="AD134" s="3"/>
      <c r="AE134" s="3"/>
      <c r="AF134" s="3"/>
      <c r="AG134" s="3"/>
      <c r="AH134" s="3"/>
      <c r="AI134" s="3"/>
    </row>
    <row r="135" spans="1:35" x14ac:dyDescent="0.25">
      <c r="A135" s="11"/>
      <c r="B135" s="29"/>
      <c r="C135" s="30"/>
      <c r="D135" s="11"/>
      <c r="E135" s="11"/>
      <c r="F135" s="11"/>
      <c r="G135" s="11"/>
      <c r="H135" s="11"/>
      <c r="I135" s="23"/>
      <c r="J135" s="23"/>
      <c r="K135" s="16"/>
      <c r="L135" s="28"/>
      <c r="M135" s="3"/>
      <c r="N135" s="3" t="s">
        <v>368</v>
      </c>
      <c r="O135" s="26">
        <v>0.96027799999999996</v>
      </c>
      <c r="P135" s="26">
        <v>-77.731943999999999</v>
      </c>
      <c r="Q135" s="28">
        <v>106261</v>
      </c>
      <c r="R135" s="28">
        <v>195929</v>
      </c>
      <c r="S135" s="24" t="s">
        <v>109</v>
      </c>
      <c r="T135" s="29" t="s">
        <v>31</v>
      </c>
      <c r="U135" s="30">
        <v>0.60625000000000007</v>
      </c>
      <c r="V135" s="17" t="s">
        <v>366</v>
      </c>
      <c r="W135" s="3" t="s">
        <v>42</v>
      </c>
      <c r="X135" s="3" t="s">
        <v>373</v>
      </c>
      <c r="Y135" s="37" t="s">
        <v>364</v>
      </c>
      <c r="Z135" s="3"/>
      <c r="AA135" s="3"/>
      <c r="AB135" s="3"/>
      <c r="AC135" s="3"/>
      <c r="AD135" s="3"/>
      <c r="AE135" s="3"/>
      <c r="AF135" s="3"/>
      <c r="AG135" s="3"/>
      <c r="AH135" s="3"/>
      <c r="AI135" s="3"/>
    </row>
    <row r="136" spans="1:35" x14ac:dyDescent="0.25">
      <c r="A136" s="11"/>
      <c r="B136" s="29"/>
      <c r="C136" s="30"/>
      <c r="D136" s="11"/>
      <c r="E136" s="11"/>
      <c r="F136" s="11"/>
      <c r="G136" s="11"/>
      <c r="H136" s="11"/>
      <c r="I136" s="23"/>
      <c r="J136" s="23"/>
      <c r="K136" s="16"/>
      <c r="L136" s="28"/>
      <c r="M136" s="3"/>
      <c r="N136" s="3" t="s">
        <v>369</v>
      </c>
      <c r="O136" s="26">
        <v>1.0549999999999999</v>
      </c>
      <c r="P136" s="26">
        <v>-77.496943999999999</v>
      </c>
      <c r="Q136" s="35">
        <v>116721</v>
      </c>
      <c r="R136" s="35">
        <v>222111</v>
      </c>
      <c r="S136" s="24" t="s">
        <v>109</v>
      </c>
      <c r="T136" s="29" t="s">
        <v>31</v>
      </c>
      <c r="U136" s="30">
        <v>0.60625000000000007</v>
      </c>
      <c r="V136" s="17" t="s">
        <v>370</v>
      </c>
      <c r="W136" s="3" t="s">
        <v>42</v>
      </c>
      <c r="X136" s="3" t="s">
        <v>371</v>
      </c>
      <c r="Y136" s="37" t="s">
        <v>372</v>
      </c>
      <c r="Z136" s="3"/>
      <c r="AA136" s="3"/>
      <c r="AB136" s="3"/>
      <c r="AC136" s="3"/>
      <c r="AD136" s="3"/>
      <c r="AE136" s="3"/>
      <c r="AF136" s="3"/>
      <c r="AG136" s="3"/>
      <c r="AH136" s="3"/>
      <c r="AI136" s="3"/>
    </row>
    <row r="137" spans="1:35" x14ac:dyDescent="0.25">
      <c r="A137" s="19">
        <v>40</v>
      </c>
      <c r="B137" s="29">
        <v>42073</v>
      </c>
      <c r="C137" s="30">
        <v>0.66319444444444442</v>
      </c>
      <c r="D137" s="11">
        <v>7</v>
      </c>
      <c r="E137" s="11" t="s">
        <v>4</v>
      </c>
      <c r="F137" s="11" t="s">
        <v>73</v>
      </c>
      <c r="G137" s="11">
        <v>6.4</v>
      </c>
      <c r="H137" s="11">
        <v>157.69999999999999</v>
      </c>
      <c r="I137" s="23">
        <v>6.8250000000000002</v>
      </c>
      <c r="J137" s="23">
        <v>-73.134</v>
      </c>
      <c r="K137" s="16">
        <v>754802.45</v>
      </c>
      <c r="L137" s="28">
        <v>706213.11</v>
      </c>
      <c r="M137" s="3" t="s">
        <v>374</v>
      </c>
      <c r="N137" s="3" t="s">
        <v>375</v>
      </c>
      <c r="O137" s="26">
        <v>7.2641669999999996</v>
      </c>
      <c r="P137" s="26">
        <v>-73.149444000000003</v>
      </c>
      <c r="Q137" s="35">
        <v>803369</v>
      </c>
      <c r="R137" s="35">
        <v>704313</v>
      </c>
      <c r="S137" s="24" t="s">
        <v>109</v>
      </c>
      <c r="T137" s="29">
        <v>42073</v>
      </c>
      <c r="U137" s="30">
        <v>0.66319444444444442</v>
      </c>
      <c r="V137" s="17" t="s">
        <v>378</v>
      </c>
      <c r="W137" s="3" t="s">
        <v>42</v>
      </c>
      <c r="X137" s="3" t="s">
        <v>376</v>
      </c>
      <c r="Y137" s="37" t="s">
        <v>377</v>
      </c>
      <c r="Z137" s="3"/>
      <c r="AA137" s="3"/>
      <c r="AB137" s="3"/>
      <c r="AC137" s="3"/>
      <c r="AD137" s="3"/>
      <c r="AE137" s="3"/>
      <c r="AF137" s="3"/>
      <c r="AG137" s="3"/>
      <c r="AH137" s="3"/>
      <c r="AI137" s="3"/>
    </row>
    <row r="138" spans="1:35" x14ac:dyDescent="0.25">
      <c r="A138" s="19">
        <v>41</v>
      </c>
      <c r="B138" s="29" t="s">
        <v>32</v>
      </c>
      <c r="C138" s="30">
        <v>0.80555555555555547</v>
      </c>
      <c r="D138" s="11">
        <v>6</v>
      </c>
      <c r="E138" s="11" t="s">
        <v>4</v>
      </c>
      <c r="F138" s="11" t="s">
        <v>73</v>
      </c>
      <c r="G138" s="11" t="s">
        <v>288</v>
      </c>
      <c r="H138" s="31">
        <v>13</v>
      </c>
      <c r="I138" s="23">
        <v>3.4049999999999998</v>
      </c>
      <c r="J138" s="23">
        <v>-74.635999999999996</v>
      </c>
      <c r="K138" s="16">
        <v>376366.88</v>
      </c>
      <c r="L138" s="28">
        <v>540433.32999999996</v>
      </c>
      <c r="M138" s="3" t="s">
        <v>60</v>
      </c>
      <c r="N138" s="3" t="s">
        <v>272</v>
      </c>
      <c r="O138" s="26">
        <v>3.391667</v>
      </c>
      <c r="P138" s="26">
        <v>-74.932777999999999</v>
      </c>
      <c r="Q138" s="28">
        <v>374886</v>
      </c>
      <c r="R138" s="28">
        <v>507467</v>
      </c>
      <c r="S138" s="24" t="s">
        <v>109</v>
      </c>
      <c r="T138" s="29" t="s">
        <v>32</v>
      </c>
      <c r="U138" s="30">
        <v>0.80555555555555547</v>
      </c>
      <c r="V138" s="3" t="s">
        <v>387</v>
      </c>
      <c r="W138" s="3" t="s">
        <v>42</v>
      </c>
      <c r="X138" s="3" t="s">
        <v>388</v>
      </c>
      <c r="Y138" s="37" t="s">
        <v>389</v>
      </c>
      <c r="Z138" s="3"/>
      <c r="AA138" s="3"/>
      <c r="AB138" s="3"/>
      <c r="AC138" s="3"/>
      <c r="AD138" s="3"/>
      <c r="AE138" s="3"/>
      <c r="AF138" s="3"/>
      <c r="AG138" s="3"/>
      <c r="AH138" s="3"/>
      <c r="AI138" s="3"/>
    </row>
    <row r="139" spans="1:35" x14ac:dyDescent="0.25">
      <c r="B139" s="4"/>
      <c r="C139" s="5"/>
      <c r="D139" s="3"/>
      <c r="E139" s="3"/>
      <c r="F139" s="3"/>
      <c r="G139" s="6"/>
      <c r="H139" s="6"/>
      <c r="I139" s="23"/>
      <c r="J139" s="23"/>
      <c r="K139" s="16"/>
      <c r="L139" s="16"/>
      <c r="M139" s="3"/>
      <c r="N139" s="3" t="s">
        <v>271</v>
      </c>
      <c r="O139" s="26">
        <v>4.4908330000000003</v>
      </c>
      <c r="P139" s="26">
        <v>-74.259444000000002</v>
      </c>
      <c r="Q139" s="28">
        <v>496424</v>
      </c>
      <c r="R139" s="28">
        <v>582156</v>
      </c>
      <c r="S139" s="24" t="s">
        <v>109</v>
      </c>
      <c r="T139" s="29" t="s">
        <v>32</v>
      </c>
      <c r="U139" s="30">
        <v>0.80555555555555547</v>
      </c>
      <c r="V139" s="3" t="s">
        <v>273</v>
      </c>
      <c r="W139" s="3" t="s">
        <v>44</v>
      </c>
      <c r="X139" s="3"/>
      <c r="Y139" s="37" t="s">
        <v>473</v>
      </c>
      <c r="Z139" s="3"/>
      <c r="AA139" s="3"/>
      <c r="AB139" s="3"/>
      <c r="AC139" s="3"/>
      <c r="AD139" s="3"/>
      <c r="AE139" s="3"/>
      <c r="AF139" s="3"/>
      <c r="AG139" s="3"/>
      <c r="AH139" s="3"/>
      <c r="AI139" s="3"/>
    </row>
    <row r="140" spans="1:35" x14ac:dyDescent="0.25">
      <c r="B140" s="14"/>
      <c r="C140" s="3"/>
      <c r="D140" s="3"/>
      <c r="E140" s="3"/>
      <c r="F140" s="3"/>
      <c r="G140" s="3"/>
      <c r="H140" s="3"/>
      <c r="I140" s="11"/>
      <c r="J140" s="11"/>
      <c r="K140" s="16"/>
      <c r="L140" s="16"/>
      <c r="M140" s="3"/>
      <c r="N140" s="3" t="s">
        <v>379</v>
      </c>
      <c r="O140" s="26">
        <v>3.375</v>
      </c>
      <c r="P140" s="26">
        <v>-74.801944000000006</v>
      </c>
      <c r="Q140" s="28">
        <v>373045</v>
      </c>
      <c r="R140" s="28">
        <v>522001</v>
      </c>
      <c r="S140" s="24" t="s">
        <v>109</v>
      </c>
      <c r="T140" s="29" t="s">
        <v>32</v>
      </c>
      <c r="U140" s="30">
        <v>0.80555555555555547</v>
      </c>
      <c r="V140" s="3" t="s">
        <v>380</v>
      </c>
      <c r="W140" s="3" t="s">
        <v>520</v>
      </c>
      <c r="X140" s="3" t="s">
        <v>381</v>
      </c>
      <c r="Y140" s="37" t="s">
        <v>382</v>
      </c>
      <c r="Z140" s="3"/>
      <c r="AA140" s="3"/>
      <c r="AB140" s="3"/>
      <c r="AC140" s="3"/>
      <c r="AD140" s="3"/>
      <c r="AE140" s="3"/>
      <c r="AF140" s="3"/>
      <c r="AG140" s="3"/>
      <c r="AH140" s="3"/>
      <c r="AI140" s="3"/>
    </row>
    <row r="141" spans="1:35" x14ac:dyDescent="0.25">
      <c r="B141" s="14"/>
      <c r="C141" s="3"/>
      <c r="D141" s="3"/>
      <c r="E141" s="3"/>
      <c r="F141" s="3"/>
      <c r="G141" s="3"/>
      <c r="H141" s="3"/>
      <c r="I141" s="11"/>
      <c r="J141" s="11"/>
      <c r="K141" s="11"/>
      <c r="L141" s="16"/>
      <c r="M141" s="3"/>
      <c r="N141" s="3" t="s">
        <v>383</v>
      </c>
      <c r="O141" s="26">
        <v>3.1530559999999999</v>
      </c>
      <c r="P141" s="26">
        <v>-75.052499999999995</v>
      </c>
      <c r="Q141" s="28">
        <v>348511</v>
      </c>
      <c r="R141" s="28">
        <v>494167</v>
      </c>
      <c r="S141" s="24" t="s">
        <v>109</v>
      </c>
      <c r="T141" s="29" t="s">
        <v>32</v>
      </c>
      <c r="U141" s="30">
        <v>0.80555555555555547</v>
      </c>
      <c r="V141" s="3" t="s">
        <v>384</v>
      </c>
      <c r="W141" s="3" t="s">
        <v>42</v>
      </c>
      <c r="X141" s="3" t="s">
        <v>385</v>
      </c>
      <c r="Y141" s="37" t="s">
        <v>386</v>
      </c>
      <c r="Z141" s="3"/>
      <c r="AA141" s="3"/>
      <c r="AB141" s="3"/>
      <c r="AC141" s="3"/>
      <c r="AD141" s="3"/>
      <c r="AE141" s="3"/>
      <c r="AF141" s="3"/>
      <c r="AG141" s="3"/>
      <c r="AH141" s="3"/>
      <c r="AI141" s="3"/>
    </row>
    <row r="142" spans="1:35" x14ac:dyDescent="0.25">
      <c r="B142" s="14"/>
      <c r="C142" s="3"/>
      <c r="D142" s="3"/>
      <c r="E142" s="3"/>
      <c r="F142" s="3"/>
      <c r="G142" s="3"/>
      <c r="H142" s="3"/>
      <c r="I142" s="11"/>
      <c r="J142" s="11"/>
      <c r="K142" s="11"/>
      <c r="L142" s="16"/>
      <c r="M142" s="3"/>
      <c r="N142" s="3" t="s">
        <v>519</v>
      </c>
      <c r="O142" s="26">
        <v>3.1530559999999999</v>
      </c>
      <c r="P142" s="26">
        <v>-75.052499999999995</v>
      </c>
      <c r="Q142" s="28">
        <v>348511</v>
      </c>
      <c r="R142" s="28">
        <v>494167</v>
      </c>
      <c r="S142" s="24" t="s">
        <v>109</v>
      </c>
      <c r="T142" s="29" t="s">
        <v>32</v>
      </c>
      <c r="U142" s="30">
        <v>0.80555555555555547</v>
      </c>
      <c r="V142" s="3" t="s">
        <v>390</v>
      </c>
      <c r="W142" s="3" t="s">
        <v>42</v>
      </c>
      <c r="X142" s="3" t="s">
        <v>391</v>
      </c>
      <c r="Y142" s="37" t="s">
        <v>392</v>
      </c>
      <c r="Z142" s="3"/>
      <c r="AA142" s="3"/>
      <c r="AB142" s="3"/>
      <c r="AC142" s="3"/>
      <c r="AD142" s="3"/>
      <c r="AE142" s="3"/>
      <c r="AF142" s="3"/>
      <c r="AG142" s="3"/>
      <c r="AH142" s="3"/>
      <c r="AI142" s="3"/>
    </row>
    <row r="143" spans="1:35" x14ac:dyDescent="0.25">
      <c r="B143" s="14"/>
      <c r="C143" s="3"/>
      <c r="D143" s="3"/>
      <c r="E143" s="3"/>
      <c r="F143" s="3"/>
      <c r="G143" s="3"/>
      <c r="H143" s="3"/>
      <c r="I143" s="11"/>
      <c r="J143" s="11"/>
      <c r="K143" s="11"/>
      <c r="L143" s="16"/>
      <c r="M143" s="3"/>
      <c r="N143" s="3"/>
      <c r="O143" s="11"/>
      <c r="P143" s="11"/>
      <c r="Q143" s="11"/>
      <c r="R143" s="11"/>
      <c r="S143" s="11"/>
      <c r="T143" s="11"/>
      <c r="U143" s="11"/>
      <c r="V143" s="3"/>
      <c r="W143" s="3"/>
      <c r="X143" s="3"/>
      <c r="Y143" s="3"/>
      <c r="Z143" s="3"/>
      <c r="AA143" s="3"/>
      <c r="AB143" s="3"/>
      <c r="AC143" s="3"/>
      <c r="AD143" s="3"/>
      <c r="AE143" s="3"/>
      <c r="AF143" s="3"/>
      <c r="AG143" s="3"/>
      <c r="AH143" s="3"/>
      <c r="AI143" s="3"/>
    </row>
    <row r="144" spans="1:35" x14ac:dyDescent="0.25">
      <c r="B144" s="14"/>
      <c r="C144" s="3"/>
      <c r="D144" s="3"/>
      <c r="E144" s="3"/>
      <c r="F144" s="3"/>
      <c r="G144" s="3"/>
      <c r="H144" s="3"/>
      <c r="I144" s="11"/>
      <c r="J144" s="11"/>
      <c r="K144" s="11"/>
      <c r="L144" s="16"/>
      <c r="M144" s="3"/>
      <c r="N144" s="3"/>
      <c r="O144" s="11"/>
      <c r="P144" s="11"/>
      <c r="Q144" s="11"/>
      <c r="R144" s="11"/>
      <c r="S144" s="11"/>
      <c r="T144" s="11"/>
      <c r="U144" s="11"/>
      <c r="V144" s="3"/>
      <c r="W144" s="3"/>
      <c r="X144" s="3"/>
      <c r="Y144" s="3"/>
      <c r="Z144" s="3"/>
      <c r="AA144" s="3"/>
      <c r="AB144" s="3"/>
      <c r="AC144" s="3"/>
      <c r="AD144" s="3"/>
      <c r="AE144" s="3"/>
      <c r="AF144" s="3"/>
      <c r="AG144" s="3"/>
      <c r="AH144" s="3"/>
      <c r="AI144" s="3"/>
    </row>
    <row r="145" spans="1:35" x14ac:dyDescent="0.25">
      <c r="A145" s="3" t="s">
        <v>853</v>
      </c>
      <c r="B145" s="14"/>
      <c r="C145" s="3"/>
      <c r="D145" s="3"/>
      <c r="E145" s="3"/>
      <c r="F145" s="3"/>
      <c r="G145" s="3"/>
      <c r="H145" s="3"/>
      <c r="I145" s="11"/>
      <c r="J145" s="11"/>
      <c r="K145" s="11"/>
      <c r="L145" s="16"/>
      <c r="M145" s="3"/>
      <c r="N145" s="3"/>
      <c r="O145" s="11"/>
      <c r="P145" s="11"/>
      <c r="Q145" s="11"/>
      <c r="R145" s="11"/>
      <c r="S145" s="11"/>
      <c r="T145" s="11"/>
      <c r="U145" s="11"/>
      <c r="V145" s="3"/>
      <c r="W145" s="3"/>
      <c r="X145" s="3"/>
      <c r="Y145" s="3"/>
      <c r="Z145" s="3"/>
      <c r="AA145" s="3"/>
      <c r="AB145" s="3"/>
      <c r="AC145" s="3"/>
      <c r="AD145" s="3"/>
      <c r="AE145" s="3"/>
      <c r="AF145" s="3"/>
      <c r="AG145" s="3"/>
      <c r="AH145" s="3"/>
      <c r="AI145" s="3"/>
    </row>
    <row r="146" spans="1:35" x14ac:dyDescent="0.25">
      <c r="B146" s="14"/>
      <c r="C146" s="3"/>
      <c r="D146" s="3"/>
      <c r="E146" s="3"/>
      <c r="F146" s="3"/>
      <c r="G146" s="3"/>
      <c r="H146" s="3"/>
      <c r="I146" s="11"/>
      <c r="J146" s="11"/>
      <c r="K146" s="11"/>
      <c r="L146" s="16"/>
      <c r="M146" s="3"/>
      <c r="N146" s="3"/>
      <c r="O146" s="11"/>
      <c r="P146" s="11"/>
      <c r="Q146" s="11"/>
      <c r="R146" s="11"/>
      <c r="S146" s="11"/>
      <c r="T146" s="11"/>
      <c r="U146" s="11"/>
      <c r="V146" s="3"/>
      <c r="W146" s="3"/>
      <c r="X146" s="3"/>
      <c r="Y146" s="3"/>
      <c r="Z146" s="3"/>
      <c r="AA146" s="3"/>
      <c r="AB146" s="3"/>
      <c r="AC146" s="3"/>
      <c r="AD146" s="3"/>
      <c r="AE146" s="3"/>
      <c r="AF146" s="3"/>
      <c r="AG146" s="3"/>
      <c r="AH146" s="3"/>
      <c r="AI146" s="3"/>
    </row>
    <row r="147" spans="1:35" x14ac:dyDescent="0.25">
      <c r="B147" s="14"/>
      <c r="C147" s="3"/>
      <c r="D147" s="3"/>
      <c r="E147" s="3"/>
      <c r="F147" s="3"/>
      <c r="G147" s="3"/>
      <c r="H147" s="3"/>
      <c r="I147" s="11"/>
      <c r="J147" s="11"/>
      <c r="K147" s="11"/>
      <c r="L147" s="16"/>
      <c r="M147" s="3"/>
      <c r="N147" s="3"/>
      <c r="O147" s="11"/>
      <c r="P147" s="11"/>
      <c r="Q147" s="11"/>
      <c r="R147" s="11"/>
      <c r="S147" s="11"/>
      <c r="T147" s="11"/>
      <c r="U147" s="11"/>
      <c r="V147" s="3"/>
      <c r="W147" s="3"/>
      <c r="X147" s="3"/>
      <c r="Y147" s="3"/>
      <c r="Z147" s="3"/>
      <c r="AA147" s="3"/>
      <c r="AB147" s="3"/>
      <c r="AC147" s="3"/>
      <c r="AD147" s="3"/>
      <c r="AE147" s="3"/>
      <c r="AF147" s="3"/>
      <c r="AG147" s="3"/>
      <c r="AH147" s="3"/>
      <c r="AI147" s="3"/>
    </row>
    <row r="148" spans="1:35" x14ac:dyDescent="0.25">
      <c r="B148" s="14"/>
      <c r="C148" s="3"/>
      <c r="D148" s="3"/>
      <c r="E148" s="3"/>
      <c r="F148" s="3"/>
      <c r="G148" s="3"/>
      <c r="H148" s="3"/>
      <c r="I148" s="11"/>
      <c r="J148" s="11"/>
      <c r="K148" s="11"/>
      <c r="L148" s="16"/>
      <c r="M148" s="3"/>
      <c r="N148" s="3"/>
      <c r="O148" s="11"/>
      <c r="P148" s="11"/>
      <c r="Q148" s="11"/>
      <c r="R148" s="11"/>
      <c r="S148" s="11"/>
      <c r="T148" s="11"/>
      <c r="U148" s="11"/>
      <c r="V148" s="3"/>
      <c r="W148" s="3"/>
      <c r="X148" s="3"/>
      <c r="Y148" s="3"/>
      <c r="Z148" s="3"/>
      <c r="AA148" s="3"/>
      <c r="AB148" s="3"/>
      <c r="AC148" s="3"/>
      <c r="AD148" s="3"/>
      <c r="AE148" s="3"/>
      <c r="AF148" s="3"/>
      <c r="AG148" s="3"/>
      <c r="AH148" s="3"/>
      <c r="AI148" s="3"/>
    </row>
    <row r="149" spans="1:35" x14ac:dyDescent="0.25">
      <c r="B149" s="14"/>
      <c r="C149" s="3"/>
      <c r="D149" s="3"/>
      <c r="E149" s="3"/>
      <c r="F149" s="3"/>
      <c r="G149" s="3"/>
      <c r="H149" s="3"/>
      <c r="I149" s="11"/>
      <c r="J149" s="11"/>
      <c r="K149" s="11"/>
      <c r="L149" s="16"/>
      <c r="M149" s="3"/>
      <c r="N149" s="3"/>
      <c r="O149" s="11"/>
      <c r="P149" s="11"/>
      <c r="Q149" s="11"/>
      <c r="R149" s="11"/>
      <c r="S149" s="11"/>
      <c r="T149" s="11"/>
      <c r="U149" s="11"/>
      <c r="V149" s="3"/>
      <c r="W149" s="3"/>
      <c r="X149" s="3"/>
      <c r="Y149" s="3"/>
      <c r="Z149" s="3"/>
      <c r="AA149" s="3"/>
      <c r="AB149" s="3"/>
      <c r="AC149" s="3"/>
      <c r="AD149" s="3"/>
      <c r="AE149" s="3"/>
      <c r="AF149" s="3"/>
      <c r="AG149" s="3"/>
      <c r="AH149" s="3"/>
      <c r="AI149" s="3"/>
    </row>
    <row r="150" spans="1:35" x14ac:dyDescent="0.25">
      <c r="B150" s="14"/>
      <c r="C150" s="3"/>
      <c r="D150" s="3"/>
      <c r="E150" s="3"/>
      <c r="F150" s="3"/>
      <c r="G150" s="3"/>
      <c r="H150" s="3"/>
      <c r="I150" s="11"/>
      <c r="J150" s="11"/>
      <c r="K150" s="11"/>
      <c r="L150" s="16"/>
      <c r="M150" s="3"/>
      <c r="N150" s="3"/>
      <c r="O150" s="11"/>
      <c r="P150" s="11"/>
      <c r="Q150" s="11"/>
      <c r="R150" s="11"/>
      <c r="S150" s="11"/>
      <c r="T150" s="11"/>
      <c r="U150" s="11"/>
      <c r="V150" s="3"/>
      <c r="W150" s="3"/>
      <c r="X150" s="3"/>
      <c r="Y150" s="3"/>
      <c r="Z150" s="3"/>
      <c r="AA150" s="3"/>
      <c r="AB150" s="3"/>
      <c r="AC150" s="3"/>
      <c r="AD150" s="3"/>
      <c r="AE150" s="3"/>
      <c r="AF150" s="3"/>
      <c r="AG150" s="3"/>
      <c r="AH150" s="3"/>
      <c r="AI150" s="3"/>
    </row>
    <row r="151" spans="1:35" x14ac:dyDescent="0.25">
      <c r="B151" s="14"/>
      <c r="C151" s="3"/>
      <c r="D151" s="3"/>
      <c r="E151" s="3"/>
      <c r="F151" s="3"/>
      <c r="G151" s="3"/>
      <c r="H151" s="3"/>
      <c r="I151" s="11"/>
      <c r="J151" s="11"/>
      <c r="K151" s="11"/>
      <c r="L151" s="16"/>
      <c r="M151" s="3"/>
      <c r="N151" s="3"/>
      <c r="O151" s="11"/>
      <c r="P151" s="11"/>
      <c r="Q151" s="11"/>
      <c r="R151" s="11"/>
      <c r="S151" s="11"/>
      <c r="T151" s="11"/>
      <c r="U151" s="11"/>
      <c r="V151" s="3"/>
      <c r="W151" s="3"/>
      <c r="X151" s="3"/>
      <c r="Y151" s="3"/>
      <c r="Z151" s="3"/>
      <c r="AA151" s="3"/>
      <c r="AB151" s="3"/>
      <c r="AC151" s="3"/>
      <c r="AD151" s="3"/>
      <c r="AE151" s="3"/>
      <c r="AF151" s="3"/>
      <c r="AG151" s="3"/>
      <c r="AH151" s="3"/>
      <c r="AI151" s="3"/>
    </row>
    <row r="152" spans="1:35" x14ac:dyDescent="0.25">
      <c r="B152" s="14"/>
      <c r="C152" s="3"/>
      <c r="D152" s="3"/>
      <c r="E152" s="3"/>
      <c r="F152" s="3"/>
      <c r="G152" s="3"/>
      <c r="H152" s="3"/>
      <c r="I152" s="11"/>
      <c r="J152" s="11"/>
      <c r="K152" s="11"/>
      <c r="L152" s="16"/>
      <c r="M152" s="3"/>
      <c r="N152" s="3"/>
      <c r="O152" s="11"/>
      <c r="P152" s="11"/>
      <c r="Q152" s="11"/>
      <c r="R152" s="11"/>
      <c r="S152" s="11"/>
      <c r="T152" s="11"/>
      <c r="U152" s="11"/>
      <c r="V152" s="3"/>
      <c r="W152" s="3"/>
      <c r="X152" s="3"/>
      <c r="Y152" s="3"/>
      <c r="Z152" s="3"/>
      <c r="AA152" s="3"/>
      <c r="AB152" s="3"/>
      <c r="AC152" s="3"/>
      <c r="AD152" s="3"/>
      <c r="AE152" s="3"/>
      <c r="AF152" s="3"/>
      <c r="AG152" s="3"/>
      <c r="AH152" s="3"/>
      <c r="AI152" s="3"/>
    </row>
    <row r="153" spans="1:35" x14ac:dyDescent="0.25">
      <c r="B153" s="14"/>
      <c r="C153" s="3"/>
      <c r="D153" s="3"/>
      <c r="E153" s="3"/>
      <c r="F153" s="3"/>
      <c r="G153" s="3"/>
      <c r="H153" s="3"/>
      <c r="I153" s="11"/>
      <c r="J153" s="11"/>
      <c r="K153" s="11"/>
      <c r="L153" s="16"/>
      <c r="M153" s="3"/>
      <c r="N153" s="3"/>
      <c r="O153" s="11"/>
      <c r="P153" s="11"/>
      <c r="Q153" s="11"/>
      <c r="R153" s="11"/>
      <c r="S153" s="11"/>
      <c r="T153" s="11"/>
      <c r="U153" s="11"/>
      <c r="V153" s="3"/>
      <c r="W153" s="3"/>
      <c r="X153" s="3"/>
      <c r="Y153" s="3"/>
      <c r="Z153" s="3"/>
      <c r="AA153" s="3"/>
      <c r="AB153" s="3"/>
      <c r="AC153" s="3"/>
      <c r="AD153" s="3"/>
      <c r="AE153" s="3"/>
      <c r="AF153" s="3"/>
      <c r="AG153" s="3"/>
      <c r="AH153" s="3"/>
      <c r="AI153" s="3"/>
    </row>
    <row r="154" spans="1:35" x14ac:dyDescent="0.25">
      <c r="B154" s="14"/>
      <c r="C154" s="3"/>
      <c r="D154" s="3"/>
      <c r="E154" s="3"/>
      <c r="F154" s="3"/>
      <c r="G154" s="3"/>
      <c r="H154" s="3"/>
      <c r="I154" s="11"/>
      <c r="J154" s="11"/>
      <c r="K154" s="11"/>
      <c r="L154" s="16"/>
      <c r="M154" s="3"/>
      <c r="N154" s="3"/>
      <c r="O154" s="11"/>
      <c r="P154" s="11"/>
      <c r="Q154" s="11"/>
      <c r="R154" s="11"/>
      <c r="S154" s="11"/>
      <c r="T154" s="11"/>
      <c r="U154" s="11"/>
      <c r="V154" s="3"/>
      <c r="W154" s="3"/>
      <c r="X154" s="3"/>
      <c r="Y154" s="3"/>
      <c r="Z154" s="3"/>
      <c r="AA154" s="3"/>
      <c r="AB154" s="3"/>
      <c r="AC154" s="3"/>
      <c r="AD154" s="3"/>
      <c r="AE154" s="3"/>
      <c r="AF154" s="3"/>
      <c r="AG154" s="3"/>
      <c r="AH154" s="3"/>
      <c r="AI154" s="3"/>
    </row>
    <row r="155" spans="1:35" x14ac:dyDescent="0.25">
      <c r="B155" s="14"/>
      <c r="C155" s="3"/>
      <c r="D155" s="3"/>
      <c r="E155" s="3"/>
      <c r="F155" s="3"/>
      <c r="G155" s="3"/>
      <c r="H155" s="3"/>
      <c r="I155" s="11"/>
      <c r="J155" s="11"/>
      <c r="K155" s="11"/>
      <c r="L155" s="16"/>
      <c r="M155" s="3"/>
      <c r="N155" s="3"/>
      <c r="O155" s="11"/>
      <c r="P155" s="11"/>
      <c r="Q155" s="11"/>
      <c r="R155" s="11"/>
      <c r="S155" s="11"/>
      <c r="T155" s="11"/>
      <c r="U155" s="11"/>
      <c r="V155" s="3"/>
      <c r="W155" s="3"/>
      <c r="X155" s="3"/>
      <c r="Y155" s="3"/>
      <c r="Z155" s="3"/>
      <c r="AA155" s="3"/>
      <c r="AB155" s="3"/>
      <c r="AC155" s="3"/>
      <c r="AD155" s="3"/>
      <c r="AE155" s="3"/>
      <c r="AF155" s="3"/>
      <c r="AG155" s="3"/>
      <c r="AH155" s="3"/>
      <c r="AI155" s="3"/>
    </row>
    <row r="156" spans="1:35" x14ac:dyDescent="0.25">
      <c r="B156" s="14"/>
      <c r="C156" s="3"/>
      <c r="D156" s="3"/>
      <c r="E156" s="3"/>
      <c r="F156" s="3"/>
      <c r="G156" s="3"/>
      <c r="H156" s="3"/>
      <c r="I156" s="11"/>
      <c r="J156" s="11"/>
      <c r="K156" s="11"/>
      <c r="L156" s="16"/>
      <c r="M156" s="3"/>
      <c r="N156" s="3"/>
      <c r="O156" s="11"/>
      <c r="P156" s="11"/>
      <c r="Q156" s="11"/>
      <c r="R156" s="11"/>
      <c r="S156" s="11"/>
      <c r="T156" s="11"/>
      <c r="U156" s="11"/>
      <c r="V156" s="3"/>
      <c r="W156" s="3"/>
      <c r="X156" s="3"/>
      <c r="Y156" s="3"/>
      <c r="Z156" s="3"/>
      <c r="AA156" s="3"/>
      <c r="AB156" s="3"/>
      <c r="AC156" s="3"/>
      <c r="AD156" s="3"/>
      <c r="AE156" s="3"/>
      <c r="AF156" s="3"/>
      <c r="AG156" s="3"/>
      <c r="AH156" s="3"/>
      <c r="AI156" s="3"/>
    </row>
    <row r="157" spans="1:35" x14ac:dyDescent="0.25">
      <c r="B157" s="14"/>
      <c r="C157" s="3"/>
      <c r="D157" s="3"/>
      <c r="E157" s="3"/>
      <c r="F157" s="3"/>
      <c r="G157" s="3"/>
      <c r="H157" s="3"/>
      <c r="I157" s="11"/>
      <c r="J157" s="11"/>
      <c r="K157" s="11"/>
      <c r="L157" s="16"/>
      <c r="M157" s="3"/>
      <c r="N157" s="3"/>
      <c r="O157" s="11"/>
      <c r="P157" s="11"/>
      <c r="Q157" s="11"/>
      <c r="R157" s="11"/>
      <c r="S157" s="11"/>
      <c r="T157" s="11"/>
      <c r="U157" s="11"/>
      <c r="V157" s="3"/>
      <c r="W157" s="3"/>
      <c r="X157" s="3"/>
      <c r="Y157" s="3"/>
      <c r="Z157" s="3"/>
      <c r="AA157" s="3"/>
      <c r="AB157" s="3"/>
      <c r="AC157" s="3"/>
      <c r="AD157" s="3"/>
      <c r="AE157" s="3"/>
      <c r="AF157" s="3"/>
      <c r="AG157" s="3"/>
      <c r="AH157" s="3"/>
      <c r="AI157" s="3"/>
    </row>
    <row r="158" spans="1:35" x14ac:dyDescent="0.25">
      <c r="B158" s="14"/>
      <c r="C158" s="3"/>
      <c r="D158" s="3"/>
      <c r="E158" s="3"/>
      <c r="F158" s="3"/>
      <c r="G158" s="3"/>
      <c r="H158" s="3"/>
      <c r="I158" s="11"/>
      <c r="J158" s="11"/>
      <c r="K158" s="11"/>
      <c r="L158" s="16"/>
      <c r="M158" s="3"/>
      <c r="N158" s="3"/>
      <c r="O158" s="11"/>
      <c r="P158" s="11"/>
      <c r="Q158" s="11"/>
      <c r="R158" s="11"/>
      <c r="S158" s="11"/>
      <c r="T158" s="11"/>
      <c r="U158" s="11"/>
      <c r="V158" s="3"/>
      <c r="W158" s="3"/>
      <c r="X158" s="3"/>
      <c r="Y158" s="3"/>
      <c r="Z158" s="3"/>
      <c r="AA158" s="3"/>
      <c r="AB158" s="3"/>
      <c r="AC158" s="3"/>
      <c r="AD158" s="3"/>
      <c r="AE158" s="3"/>
      <c r="AF158" s="3"/>
      <c r="AG158" s="3"/>
      <c r="AH158" s="3"/>
      <c r="AI158" s="3"/>
    </row>
    <row r="159" spans="1:35" x14ac:dyDescent="0.25">
      <c r="B159" s="14"/>
      <c r="C159" s="3"/>
      <c r="D159" s="3"/>
      <c r="E159" s="3"/>
      <c r="F159" s="3"/>
      <c r="G159" s="3"/>
      <c r="H159" s="3"/>
      <c r="I159" s="11"/>
      <c r="J159" s="11"/>
      <c r="K159" s="11"/>
      <c r="L159" s="16"/>
      <c r="M159" s="3"/>
      <c r="N159" s="3"/>
      <c r="O159" s="11"/>
      <c r="P159" s="11"/>
      <c r="Q159" s="11"/>
      <c r="R159" s="11"/>
      <c r="S159" s="11"/>
      <c r="T159" s="11"/>
      <c r="U159" s="11"/>
      <c r="V159" s="3"/>
      <c r="W159" s="3"/>
      <c r="X159" s="3"/>
      <c r="Y159" s="3"/>
      <c r="Z159" s="3"/>
      <c r="AA159" s="3"/>
      <c r="AB159" s="3"/>
      <c r="AC159" s="3"/>
      <c r="AD159" s="3"/>
      <c r="AE159" s="3"/>
      <c r="AF159" s="3"/>
      <c r="AG159" s="3"/>
      <c r="AH159" s="3"/>
      <c r="AI159" s="3"/>
    </row>
    <row r="160" spans="1:35" x14ac:dyDescent="0.25">
      <c r="B160" s="14"/>
      <c r="C160" s="3"/>
      <c r="D160" s="3"/>
      <c r="E160" s="3"/>
      <c r="F160" s="3"/>
      <c r="G160" s="3"/>
      <c r="H160" s="3"/>
      <c r="I160" s="11"/>
      <c r="J160" s="11"/>
      <c r="K160" s="11"/>
      <c r="L160" s="16"/>
      <c r="M160" s="3"/>
      <c r="N160" s="3"/>
      <c r="O160" s="11"/>
      <c r="P160" s="11"/>
      <c r="Q160" s="11"/>
      <c r="R160" s="11"/>
      <c r="S160" s="11"/>
      <c r="T160" s="11"/>
      <c r="U160" s="11"/>
      <c r="V160" s="3"/>
      <c r="W160" s="3"/>
      <c r="X160" s="3"/>
      <c r="Y160" s="3"/>
      <c r="Z160" s="3"/>
      <c r="AA160" s="3"/>
      <c r="AB160" s="3"/>
      <c r="AC160" s="3"/>
      <c r="AD160" s="3"/>
      <c r="AE160" s="3"/>
      <c r="AF160" s="3"/>
      <c r="AG160" s="3"/>
      <c r="AH160" s="3"/>
      <c r="AI160" s="3"/>
    </row>
    <row r="161" spans="2:35" x14ac:dyDescent="0.25">
      <c r="B161" s="14"/>
      <c r="C161" s="3"/>
      <c r="D161" s="3"/>
      <c r="E161" s="3"/>
      <c r="F161" s="3"/>
      <c r="G161" s="3"/>
      <c r="H161" s="3"/>
      <c r="I161" s="11"/>
      <c r="J161" s="11"/>
      <c r="K161" s="11"/>
      <c r="L161" s="16"/>
      <c r="M161" s="3"/>
      <c r="N161" s="3"/>
      <c r="O161" s="11"/>
      <c r="P161" s="11"/>
      <c r="Q161" s="11"/>
      <c r="R161" s="11"/>
      <c r="S161" s="11"/>
      <c r="T161" s="11"/>
      <c r="U161" s="11"/>
      <c r="V161" s="3"/>
      <c r="W161" s="3"/>
      <c r="X161" s="3"/>
      <c r="Y161" s="3"/>
      <c r="Z161" s="3"/>
      <c r="AA161" s="3"/>
      <c r="AB161" s="3"/>
      <c r="AC161" s="3"/>
      <c r="AD161" s="3"/>
      <c r="AE161" s="3"/>
      <c r="AF161" s="3"/>
      <c r="AG161" s="3"/>
      <c r="AH161" s="3"/>
      <c r="AI161" s="3"/>
    </row>
    <row r="162" spans="2:35" x14ac:dyDescent="0.25">
      <c r="B162" s="14"/>
      <c r="C162" s="3"/>
      <c r="D162" s="3"/>
      <c r="E162" s="3"/>
      <c r="F162" s="3"/>
      <c r="G162" s="3"/>
      <c r="H162" s="3"/>
      <c r="I162" s="11"/>
      <c r="J162" s="11"/>
      <c r="K162" s="11"/>
      <c r="L162" s="16"/>
      <c r="M162" s="3"/>
      <c r="N162" s="3"/>
      <c r="O162" s="11"/>
      <c r="P162" s="11"/>
      <c r="Q162" s="11"/>
      <c r="R162" s="11"/>
      <c r="S162" s="11"/>
      <c r="T162" s="11"/>
      <c r="U162" s="11"/>
      <c r="V162" s="3"/>
      <c r="W162" s="3"/>
      <c r="X162" s="3"/>
      <c r="Y162" s="3"/>
      <c r="Z162" s="3"/>
      <c r="AA162" s="3"/>
      <c r="AB162" s="3"/>
      <c r="AC162" s="3"/>
      <c r="AD162" s="3"/>
      <c r="AE162" s="3"/>
      <c r="AF162" s="3"/>
      <c r="AG162" s="3"/>
      <c r="AH162" s="3"/>
      <c r="AI162" s="3"/>
    </row>
    <row r="163" spans="2:35" x14ac:dyDescent="0.25">
      <c r="B163" s="14"/>
      <c r="C163" s="3"/>
      <c r="D163" s="3"/>
      <c r="E163" s="3"/>
      <c r="F163" s="3"/>
      <c r="G163" s="3"/>
      <c r="H163" s="3"/>
      <c r="I163" s="11"/>
      <c r="J163" s="11"/>
      <c r="K163" s="11"/>
      <c r="L163" s="16"/>
      <c r="M163" s="3"/>
      <c r="N163" s="3"/>
      <c r="O163" s="11"/>
      <c r="P163" s="11"/>
      <c r="Q163" s="11"/>
      <c r="R163" s="11"/>
      <c r="S163" s="11"/>
      <c r="T163" s="11"/>
      <c r="U163" s="11"/>
      <c r="V163" s="3"/>
      <c r="W163" s="3"/>
      <c r="X163" s="3"/>
      <c r="Y163" s="3"/>
      <c r="Z163" s="3"/>
      <c r="AA163" s="3"/>
      <c r="AB163" s="3"/>
      <c r="AC163" s="3"/>
      <c r="AD163" s="3"/>
      <c r="AE163" s="3"/>
      <c r="AF163" s="3"/>
      <c r="AG163" s="3"/>
      <c r="AH163" s="3"/>
      <c r="AI163" s="3"/>
    </row>
    <row r="164" spans="2:35" x14ac:dyDescent="0.25">
      <c r="B164" s="14"/>
      <c r="C164" s="3"/>
      <c r="D164" s="3"/>
      <c r="E164" s="3"/>
      <c r="F164" s="3"/>
      <c r="G164" s="3"/>
      <c r="H164" s="3"/>
      <c r="I164" s="11"/>
      <c r="J164" s="11"/>
      <c r="K164" s="11"/>
      <c r="L164" s="16"/>
      <c r="M164" s="3"/>
      <c r="N164" s="3"/>
      <c r="O164" s="11"/>
      <c r="P164" s="11"/>
      <c r="Q164" s="11"/>
      <c r="R164" s="11"/>
      <c r="S164" s="11"/>
      <c r="T164" s="11"/>
      <c r="U164" s="11"/>
      <c r="V164" s="3"/>
      <c r="W164" s="3"/>
      <c r="X164" s="3"/>
      <c r="Y164" s="3"/>
      <c r="Z164" s="3"/>
      <c r="AA164" s="3"/>
      <c r="AB164" s="3"/>
      <c r="AC164" s="3"/>
      <c r="AD164" s="3"/>
      <c r="AE164" s="3"/>
      <c r="AF164" s="3"/>
      <c r="AG164" s="3"/>
      <c r="AH164" s="3"/>
      <c r="AI164" s="3"/>
    </row>
    <row r="165" spans="2:35" x14ac:dyDescent="0.25">
      <c r="B165" s="14"/>
      <c r="C165" s="3"/>
      <c r="D165" s="3"/>
      <c r="E165" s="3"/>
      <c r="F165" s="3"/>
      <c r="G165" s="3"/>
      <c r="H165" s="3"/>
      <c r="I165" s="11"/>
      <c r="J165" s="11"/>
      <c r="K165" s="11"/>
      <c r="L165" s="16"/>
      <c r="M165" s="3"/>
      <c r="N165" s="3"/>
      <c r="O165" s="11"/>
      <c r="P165" s="11"/>
      <c r="Q165" s="11"/>
      <c r="R165" s="11"/>
      <c r="S165" s="11"/>
      <c r="T165" s="11"/>
      <c r="U165" s="11"/>
      <c r="V165" s="3"/>
      <c r="W165" s="3"/>
      <c r="X165" s="3"/>
      <c r="Y165" s="3"/>
      <c r="Z165" s="3"/>
      <c r="AA165" s="3"/>
      <c r="AB165" s="3"/>
      <c r="AC165" s="3"/>
      <c r="AD165" s="3"/>
      <c r="AE165" s="3"/>
      <c r="AF165" s="3"/>
      <c r="AG165" s="3"/>
      <c r="AH165" s="3"/>
      <c r="AI165" s="3"/>
    </row>
    <row r="166" spans="2:35" x14ac:dyDescent="0.25">
      <c r="B166" s="14"/>
      <c r="C166" s="3"/>
      <c r="D166" s="3"/>
      <c r="E166" s="3"/>
      <c r="F166" s="3"/>
      <c r="G166" s="3"/>
      <c r="H166" s="3"/>
      <c r="I166" s="11"/>
      <c r="J166" s="11"/>
      <c r="K166" s="11"/>
      <c r="L166" s="16"/>
      <c r="M166" s="3"/>
      <c r="N166" s="3"/>
      <c r="O166" s="11"/>
      <c r="P166" s="11"/>
      <c r="Q166" s="11"/>
      <c r="R166" s="11"/>
      <c r="S166" s="11"/>
      <c r="T166" s="11"/>
      <c r="U166" s="11"/>
      <c r="V166" s="3"/>
      <c r="W166" s="3"/>
      <c r="X166" s="3"/>
      <c r="Y166" s="3"/>
      <c r="Z166" s="3"/>
      <c r="AA166" s="3"/>
      <c r="AB166" s="3"/>
      <c r="AC166" s="3"/>
      <c r="AD166" s="3"/>
      <c r="AE166" s="3"/>
      <c r="AF166" s="3"/>
      <c r="AG166" s="3"/>
      <c r="AH166" s="3"/>
      <c r="AI166" s="3"/>
    </row>
    <row r="167" spans="2:35" x14ac:dyDescent="0.25">
      <c r="B167" s="14"/>
      <c r="C167" s="3"/>
      <c r="D167" s="3"/>
      <c r="E167" s="3"/>
      <c r="F167" s="3"/>
      <c r="G167" s="3"/>
      <c r="H167" s="3"/>
      <c r="I167" s="11"/>
      <c r="J167" s="11"/>
      <c r="K167" s="11"/>
      <c r="L167" s="16"/>
      <c r="M167" s="3"/>
      <c r="N167" s="3"/>
      <c r="O167" s="11"/>
      <c r="P167" s="11"/>
      <c r="Q167" s="11"/>
      <c r="R167" s="11"/>
      <c r="S167" s="11"/>
      <c r="T167" s="11"/>
      <c r="U167" s="11"/>
      <c r="V167" s="3"/>
      <c r="W167" s="3"/>
      <c r="X167" s="3"/>
      <c r="Y167" s="3"/>
      <c r="Z167" s="3"/>
      <c r="AA167" s="3"/>
      <c r="AB167" s="3"/>
      <c r="AC167" s="3"/>
      <c r="AD167" s="3"/>
      <c r="AE167" s="3"/>
      <c r="AF167" s="3"/>
      <c r="AG167" s="3"/>
      <c r="AH167" s="3"/>
      <c r="AI167" s="3"/>
    </row>
    <row r="168" spans="2:35" x14ac:dyDescent="0.25">
      <c r="B168" s="14"/>
      <c r="C168" s="3"/>
      <c r="D168" s="3"/>
      <c r="E168" s="3"/>
      <c r="F168" s="3"/>
      <c r="G168" s="3"/>
      <c r="H168" s="3"/>
      <c r="I168" s="11"/>
      <c r="J168" s="11"/>
      <c r="K168" s="11"/>
      <c r="L168" s="16"/>
      <c r="M168" s="3"/>
      <c r="N168" s="3"/>
      <c r="O168" s="11"/>
      <c r="P168" s="11"/>
      <c r="Q168" s="11"/>
      <c r="R168" s="11"/>
      <c r="S168" s="11"/>
      <c r="T168" s="11"/>
      <c r="U168" s="11"/>
      <c r="V168" s="3"/>
      <c r="W168" s="3"/>
      <c r="X168" s="3"/>
      <c r="Y168" s="3"/>
      <c r="Z168" s="3"/>
      <c r="AA168" s="3"/>
      <c r="AB168" s="3"/>
      <c r="AC168" s="3"/>
      <c r="AD168" s="3"/>
      <c r="AE168" s="3"/>
      <c r="AF168" s="3"/>
      <c r="AG168" s="3"/>
      <c r="AH168" s="3"/>
      <c r="AI168" s="3"/>
    </row>
    <row r="169" spans="2:35" x14ac:dyDescent="0.25">
      <c r="B169" s="14"/>
      <c r="C169" s="3"/>
      <c r="D169" s="3"/>
      <c r="E169" s="3"/>
      <c r="F169" s="3"/>
      <c r="G169" s="3"/>
      <c r="H169" s="3"/>
      <c r="I169" s="11"/>
      <c r="J169" s="11"/>
      <c r="K169" s="11"/>
      <c r="L169" s="16"/>
      <c r="M169" s="3"/>
      <c r="N169" s="3"/>
      <c r="O169" s="11"/>
      <c r="P169" s="11"/>
      <c r="Q169" s="11"/>
      <c r="R169" s="11"/>
      <c r="S169" s="11"/>
      <c r="T169" s="11"/>
      <c r="U169" s="11"/>
      <c r="V169" s="3"/>
      <c r="W169" s="3"/>
      <c r="X169" s="3"/>
      <c r="Y169" s="3"/>
      <c r="Z169" s="3"/>
      <c r="AA169" s="3"/>
      <c r="AB169" s="3"/>
      <c r="AC169" s="3"/>
      <c r="AD169" s="3"/>
      <c r="AE169" s="3"/>
      <c r="AF169" s="3"/>
      <c r="AG169" s="3"/>
      <c r="AH169" s="3"/>
      <c r="AI169" s="3"/>
    </row>
    <row r="170" spans="2:35" x14ac:dyDescent="0.25">
      <c r="B170" s="14"/>
      <c r="C170" s="3"/>
      <c r="D170" s="3"/>
      <c r="E170" s="3"/>
      <c r="F170" s="3"/>
      <c r="G170" s="3"/>
      <c r="H170" s="3"/>
      <c r="I170" s="11"/>
      <c r="J170" s="11"/>
      <c r="K170" s="11"/>
      <c r="L170" s="16"/>
      <c r="M170" s="3"/>
      <c r="N170" s="3"/>
      <c r="O170" s="11"/>
      <c r="P170" s="11"/>
      <c r="Q170" s="11"/>
      <c r="R170" s="11"/>
      <c r="S170" s="11"/>
      <c r="T170" s="11"/>
      <c r="U170" s="11"/>
      <c r="V170" s="3"/>
      <c r="W170" s="3"/>
      <c r="X170" s="3"/>
      <c r="Y170" s="3"/>
      <c r="Z170" s="18"/>
      <c r="AA170" s="3"/>
      <c r="AB170" s="3"/>
      <c r="AC170" s="3"/>
      <c r="AD170" s="8"/>
      <c r="AE170" s="8"/>
      <c r="AF170" s="8"/>
    </row>
    <row r="171" spans="2:35" x14ac:dyDescent="0.25">
      <c r="B171" s="14"/>
      <c r="C171" s="3"/>
      <c r="D171" s="3"/>
      <c r="E171" s="3"/>
      <c r="F171" s="3"/>
      <c r="G171" s="3"/>
      <c r="H171" s="3"/>
      <c r="I171" s="11"/>
      <c r="J171" s="11"/>
      <c r="K171" s="11"/>
      <c r="L171" s="16"/>
      <c r="M171" s="3"/>
      <c r="N171" s="3"/>
      <c r="O171" s="11"/>
      <c r="P171" s="11"/>
      <c r="Q171" s="11"/>
      <c r="R171" s="11"/>
      <c r="S171" s="11"/>
      <c r="T171" s="11"/>
      <c r="U171" s="11"/>
      <c r="V171" s="3"/>
      <c r="W171" s="3"/>
      <c r="X171" s="3"/>
      <c r="Y171" s="3"/>
      <c r="Z171" s="18"/>
      <c r="AA171" s="3"/>
      <c r="AB171" s="3"/>
      <c r="AC171" s="3"/>
      <c r="AD171" s="8"/>
      <c r="AE171" s="8"/>
      <c r="AF171" s="8"/>
    </row>
    <row r="172" spans="2:35" x14ac:dyDescent="0.25">
      <c r="B172" s="14"/>
      <c r="C172" s="3"/>
      <c r="D172" s="3"/>
      <c r="E172" s="3"/>
      <c r="F172" s="3"/>
      <c r="G172" s="3"/>
      <c r="H172" s="3"/>
      <c r="I172" s="11"/>
      <c r="J172" s="11"/>
      <c r="K172" s="11"/>
      <c r="L172" s="16"/>
      <c r="M172" s="3"/>
      <c r="N172" s="3"/>
      <c r="O172" s="11"/>
      <c r="P172" s="11"/>
      <c r="Q172" s="11"/>
      <c r="R172" s="11"/>
      <c r="S172" s="11"/>
      <c r="T172" s="11"/>
      <c r="U172" s="11"/>
      <c r="V172" s="3"/>
      <c r="W172" s="3"/>
      <c r="X172" s="3"/>
      <c r="Y172" s="3"/>
      <c r="Z172" s="18"/>
      <c r="AA172" s="3"/>
      <c r="AB172" s="3"/>
      <c r="AC172" s="3"/>
      <c r="AD172" s="8"/>
      <c r="AE172" s="8"/>
      <c r="AF172" s="8"/>
    </row>
    <row r="173" spans="2:35" x14ac:dyDescent="0.25">
      <c r="B173" s="14"/>
      <c r="C173" s="3"/>
      <c r="D173" s="3"/>
      <c r="E173" s="3"/>
      <c r="F173" s="3"/>
      <c r="G173" s="3"/>
      <c r="H173" s="3"/>
      <c r="I173" s="11"/>
      <c r="J173" s="11"/>
      <c r="K173" s="11"/>
      <c r="L173" s="16"/>
      <c r="M173" s="3"/>
      <c r="N173" s="3"/>
      <c r="O173" s="11"/>
      <c r="P173" s="11"/>
      <c r="Q173" s="11"/>
      <c r="R173" s="11"/>
      <c r="S173" s="11"/>
      <c r="T173" s="11"/>
      <c r="U173" s="11"/>
      <c r="V173" s="3"/>
      <c r="W173" s="3"/>
      <c r="X173" s="3"/>
      <c r="Y173" s="3"/>
      <c r="Z173" s="18"/>
      <c r="AA173" s="3"/>
      <c r="AB173" s="3"/>
      <c r="AC173" s="3"/>
      <c r="AD173" s="8"/>
      <c r="AE173" s="8"/>
      <c r="AF173" s="8"/>
    </row>
    <row r="174" spans="2:35" x14ac:dyDescent="0.25">
      <c r="B174" s="14"/>
      <c r="C174" s="3"/>
      <c r="D174" s="3"/>
      <c r="E174" s="3"/>
      <c r="F174" s="3"/>
      <c r="G174" s="3"/>
      <c r="H174" s="3"/>
      <c r="I174" s="11"/>
      <c r="J174" s="11"/>
      <c r="K174" s="11"/>
      <c r="L174" s="16"/>
      <c r="M174" s="3"/>
      <c r="N174" s="3"/>
      <c r="O174" s="11"/>
      <c r="P174" s="11"/>
      <c r="Q174" s="11"/>
      <c r="R174" s="11"/>
      <c r="S174" s="11"/>
      <c r="T174" s="11"/>
      <c r="U174" s="11"/>
      <c r="V174" s="3"/>
      <c r="W174" s="3"/>
      <c r="X174" s="3"/>
      <c r="Y174" s="3"/>
      <c r="Z174" s="18"/>
      <c r="AA174" s="3"/>
      <c r="AB174" s="3"/>
      <c r="AC174" s="3"/>
      <c r="AD174" s="8"/>
      <c r="AE174" s="8"/>
      <c r="AF174" s="8"/>
    </row>
    <row r="175" spans="2:35" x14ac:dyDescent="0.25">
      <c r="B175" s="14"/>
      <c r="C175" s="3"/>
      <c r="D175" s="3"/>
      <c r="E175" s="3"/>
      <c r="F175" s="3"/>
      <c r="G175" s="3"/>
      <c r="H175" s="3"/>
      <c r="I175" s="11"/>
      <c r="J175" s="11"/>
      <c r="K175" s="11"/>
      <c r="L175" s="16"/>
      <c r="M175" s="3"/>
      <c r="N175" s="3"/>
      <c r="O175" s="11"/>
      <c r="P175" s="11"/>
      <c r="Q175" s="11"/>
      <c r="R175" s="11"/>
      <c r="S175" s="11"/>
      <c r="T175" s="11"/>
      <c r="U175" s="11"/>
      <c r="V175" s="3"/>
      <c r="W175" s="3"/>
      <c r="X175" s="3"/>
      <c r="Y175" s="3"/>
      <c r="Z175" s="18"/>
      <c r="AA175" s="3"/>
      <c r="AB175" s="3"/>
      <c r="AC175" s="3"/>
      <c r="AD175" s="8"/>
      <c r="AE175" s="8"/>
      <c r="AF175" s="8"/>
    </row>
    <row r="176" spans="2:35" x14ac:dyDescent="0.25">
      <c r="B176" s="14"/>
      <c r="C176" s="3"/>
      <c r="D176" s="3"/>
      <c r="E176" s="3"/>
      <c r="F176" s="3"/>
      <c r="G176" s="3"/>
      <c r="H176" s="3"/>
      <c r="I176" s="11"/>
      <c r="J176" s="11"/>
      <c r="K176" s="11"/>
      <c r="L176" s="16"/>
      <c r="M176" s="3"/>
      <c r="N176" s="3"/>
      <c r="O176" s="11"/>
      <c r="P176" s="11"/>
      <c r="Q176" s="11"/>
      <c r="R176" s="11"/>
      <c r="S176" s="11"/>
      <c r="T176" s="11"/>
      <c r="U176" s="11"/>
      <c r="V176" s="3"/>
      <c r="W176" s="3"/>
      <c r="X176" s="3"/>
      <c r="Y176" s="3"/>
      <c r="Z176" s="18"/>
      <c r="AA176" s="3"/>
      <c r="AB176" s="3"/>
      <c r="AC176" s="3"/>
      <c r="AD176" s="8"/>
      <c r="AE176" s="8"/>
      <c r="AF176" s="8"/>
    </row>
    <row r="177" spans="2:32" x14ac:dyDescent="0.25">
      <c r="B177" s="14"/>
      <c r="C177" s="3"/>
      <c r="D177" s="3"/>
      <c r="E177" s="3"/>
      <c r="F177" s="3"/>
      <c r="G177" s="3"/>
      <c r="H177" s="3"/>
      <c r="I177" s="11"/>
      <c r="J177" s="11"/>
      <c r="K177" s="11"/>
      <c r="L177" s="16"/>
      <c r="M177" s="3"/>
      <c r="N177" s="3"/>
      <c r="O177" s="11"/>
      <c r="P177" s="11"/>
      <c r="Q177" s="11"/>
      <c r="R177" s="11"/>
      <c r="S177" s="11"/>
      <c r="T177" s="11"/>
      <c r="U177" s="11"/>
      <c r="V177" s="3"/>
      <c r="W177" s="3"/>
      <c r="X177" s="3"/>
      <c r="Y177" s="3"/>
      <c r="Z177" s="18"/>
      <c r="AA177" s="3"/>
      <c r="AB177" s="3"/>
      <c r="AC177" s="3"/>
      <c r="AD177" s="8"/>
      <c r="AE177" s="8"/>
      <c r="AF177" s="8"/>
    </row>
    <row r="178" spans="2:32" x14ac:dyDescent="0.25">
      <c r="B178" s="14"/>
      <c r="C178" s="3"/>
      <c r="D178" s="3"/>
      <c r="E178" s="3"/>
      <c r="F178" s="3"/>
      <c r="G178" s="3"/>
      <c r="H178" s="3"/>
      <c r="I178" s="11"/>
      <c r="J178" s="11"/>
      <c r="K178" s="11"/>
      <c r="L178" s="16"/>
      <c r="M178" s="3"/>
      <c r="N178" s="3"/>
      <c r="O178" s="11"/>
      <c r="P178" s="11"/>
      <c r="Q178" s="11"/>
      <c r="R178" s="11"/>
      <c r="S178" s="11"/>
      <c r="T178" s="11"/>
      <c r="U178" s="11"/>
      <c r="V178" s="3"/>
      <c r="W178" s="3"/>
      <c r="X178" s="3"/>
      <c r="Y178" s="3"/>
      <c r="Z178" s="18"/>
      <c r="AA178" s="3"/>
      <c r="AB178" s="3"/>
      <c r="AC178" s="3"/>
      <c r="AD178" s="8"/>
      <c r="AE178" s="8"/>
      <c r="AF178" s="8"/>
    </row>
    <row r="179" spans="2:32" x14ac:dyDescent="0.25">
      <c r="B179" s="14"/>
      <c r="C179" s="3"/>
      <c r="D179" s="3"/>
      <c r="E179" s="3"/>
      <c r="F179" s="3"/>
      <c r="G179" s="3"/>
      <c r="H179" s="3"/>
      <c r="I179" s="11"/>
      <c r="J179" s="11"/>
      <c r="K179" s="11"/>
      <c r="L179" s="16"/>
      <c r="M179" s="3"/>
      <c r="N179" s="3"/>
      <c r="O179" s="11"/>
      <c r="P179" s="11"/>
      <c r="Q179" s="11"/>
      <c r="R179" s="11"/>
      <c r="S179" s="11"/>
      <c r="T179" s="11"/>
      <c r="U179" s="11"/>
      <c r="V179" s="3"/>
      <c r="W179" s="3"/>
      <c r="X179" s="3"/>
      <c r="Y179" s="3"/>
      <c r="Z179" s="18"/>
      <c r="AA179" s="3"/>
      <c r="AB179" s="3"/>
      <c r="AC179" s="3"/>
      <c r="AD179" s="8"/>
      <c r="AE179" s="8"/>
      <c r="AF179" s="8"/>
    </row>
    <row r="180" spans="2:32" x14ac:dyDescent="0.25">
      <c r="B180" s="14"/>
      <c r="C180" s="3"/>
      <c r="D180" s="3"/>
      <c r="E180" s="3"/>
      <c r="F180" s="3"/>
      <c r="G180" s="3"/>
      <c r="H180" s="3"/>
      <c r="I180" s="11"/>
      <c r="J180" s="11"/>
      <c r="K180" s="11"/>
      <c r="L180" s="16"/>
      <c r="M180" s="3"/>
      <c r="N180" s="3"/>
      <c r="O180" s="11"/>
      <c r="P180" s="11"/>
      <c r="Q180" s="11"/>
      <c r="R180" s="11"/>
      <c r="S180" s="11"/>
      <c r="T180" s="11"/>
      <c r="U180" s="11"/>
      <c r="V180" s="3"/>
      <c r="W180" s="3"/>
      <c r="X180" s="3"/>
      <c r="Y180" s="3"/>
      <c r="Z180" s="18"/>
      <c r="AA180" s="3"/>
      <c r="AB180" s="3"/>
      <c r="AC180" s="3"/>
      <c r="AD180" s="8"/>
      <c r="AE180" s="8"/>
      <c r="AF180" s="8"/>
    </row>
    <row r="181" spans="2:32" x14ac:dyDescent="0.25">
      <c r="B181" s="14"/>
      <c r="C181" s="3"/>
      <c r="D181" s="3"/>
      <c r="E181" s="3"/>
      <c r="F181" s="3"/>
      <c r="G181" s="3"/>
      <c r="H181" s="3"/>
      <c r="I181" s="11"/>
      <c r="J181" s="11"/>
      <c r="K181" s="11"/>
      <c r="L181" s="16"/>
      <c r="M181" s="3"/>
      <c r="N181" s="3"/>
      <c r="O181" s="11"/>
      <c r="P181" s="11"/>
      <c r="Q181" s="11"/>
      <c r="R181" s="11"/>
      <c r="S181" s="11"/>
      <c r="T181" s="11"/>
      <c r="U181" s="11"/>
      <c r="V181" s="3"/>
      <c r="W181" s="3"/>
      <c r="X181" s="3"/>
      <c r="Y181" s="3"/>
      <c r="Z181" s="18"/>
      <c r="AA181" s="3"/>
      <c r="AB181" s="3"/>
      <c r="AC181" s="3"/>
      <c r="AD181" s="8"/>
      <c r="AE181" s="8"/>
      <c r="AF181" s="8"/>
    </row>
    <row r="182" spans="2:32" x14ac:dyDescent="0.25">
      <c r="B182" s="14"/>
      <c r="C182" s="3"/>
      <c r="D182" s="3"/>
      <c r="E182" s="3"/>
      <c r="F182" s="3"/>
      <c r="G182" s="3"/>
      <c r="H182" s="3"/>
      <c r="I182" s="11"/>
      <c r="J182" s="11"/>
      <c r="K182" s="11"/>
      <c r="L182" s="16"/>
      <c r="M182" s="3"/>
      <c r="N182" s="3"/>
      <c r="O182" s="11"/>
      <c r="P182" s="11"/>
      <c r="Q182" s="11"/>
      <c r="R182" s="11"/>
      <c r="S182" s="11"/>
      <c r="T182" s="11"/>
      <c r="U182" s="11"/>
      <c r="V182" s="3"/>
      <c r="W182" s="3"/>
      <c r="X182" s="3"/>
      <c r="Y182" s="3"/>
      <c r="Z182" s="18"/>
      <c r="AA182" s="3"/>
      <c r="AB182" s="3"/>
      <c r="AC182" s="3"/>
      <c r="AD182" s="8"/>
      <c r="AE182" s="8"/>
      <c r="AF182" s="8"/>
    </row>
    <row r="183" spans="2:32" x14ac:dyDescent="0.25">
      <c r="B183" s="14"/>
      <c r="C183" s="3"/>
      <c r="D183" s="3"/>
      <c r="E183" s="3"/>
      <c r="F183" s="3"/>
      <c r="G183" s="3"/>
      <c r="H183" s="3"/>
      <c r="I183" s="11"/>
      <c r="J183" s="11"/>
      <c r="K183" s="11"/>
      <c r="L183" s="16"/>
      <c r="M183" s="3"/>
      <c r="N183" s="3"/>
      <c r="O183" s="11"/>
      <c r="P183" s="11"/>
      <c r="Q183" s="11"/>
      <c r="R183" s="11"/>
      <c r="S183" s="11"/>
      <c r="T183" s="11"/>
      <c r="U183" s="11"/>
      <c r="V183" s="3"/>
      <c r="W183" s="3"/>
      <c r="X183" s="3"/>
      <c r="Y183" s="3"/>
      <c r="Z183" s="18"/>
      <c r="AA183" s="3"/>
      <c r="AB183" s="3"/>
      <c r="AC183" s="3"/>
      <c r="AD183" s="8"/>
      <c r="AE183" s="8"/>
      <c r="AF183" s="8"/>
    </row>
    <row r="184" spans="2:32" x14ac:dyDescent="0.25">
      <c r="B184" s="14"/>
      <c r="C184" s="3"/>
      <c r="D184" s="3"/>
      <c r="E184" s="3"/>
      <c r="F184" s="3"/>
      <c r="G184" s="3"/>
      <c r="H184" s="3"/>
      <c r="I184" s="11"/>
      <c r="J184" s="11"/>
      <c r="K184" s="11"/>
      <c r="L184" s="16"/>
      <c r="M184" s="3"/>
      <c r="N184" s="3"/>
      <c r="O184" s="11"/>
      <c r="P184" s="11"/>
      <c r="Q184" s="11"/>
      <c r="R184" s="11"/>
      <c r="S184" s="11"/>
      <c r="T184" s="11"/>
      <c r="U184" s="11"/>
      <c r="V184" s="3"/>
      <c r="W184" s="3"/>
      <c r="X184" s="3"/>
      <c r="Y184" s="3"/>
      <c r="Z184" s="18"/>
      <c r="AA184" s="3"/>
      <c r="AB184" s="3"/>
      <c r="AC184" s="3"/>
      <c r="AD184" s="8"/>
      <c r="AE184" s="8"/>
      <c r="AF184" s="8"/>
    </row>
    <row r="185" spans="2:32" x14ac:dyDescent="0.25">
      <c r="B185" s="14"/>
      <c r="C185" s="3"/>
      <c r="D185" s="3"/>
      <c r="E185" s="3"/>
      <c r="F185" s="3"/>
      <c r="G185" s="3"/>
      <c r="H185" s="3"/>
      <c r="I185" s="11"/>
      <c r="J185" s="11"/>
      <c r="K185" s="11"/>
      <c r="L185" s="16"/>
      <c r="M185" s="3"/>
      <c r="N185" s="3"/>
      <c r="O185" s="11"/>
      <c r="P185" s="11"/>
      <c r="Q185" s="11"/>
      <c r="R185" s="11"/>
      <c r="S185" s="11"/>
      <c r="T185" s="11"/>
      <c r="U185" s="11"/>
      <c r="V185" s="3"/>
      <c r="W185" s="3"/>
      <c r="X185" s="3"/>
      <c r="Y185" s="3"/>
      <c r="Z185" s="18"/>
      <c r="AA185" s="3"/>
      <c r="AB185" s="3"/>
      <c r="AC185" s="3"/>
      <c r="AD185" s="8"/>
      <c r="AE185" s="8"/>
      <c r="AF185" s="8"/>
    </row>
    <row r="186" spans="2:32" x14ac:dyDescent="0.25">
      <c r="B186" s="14"/>
      <c r="C186" s="3"/>
      <c r="D186" s="3"/>
      <c r="E186" s="3"/>
      <c r="F186" s="3"/>
      <c r="G186" s="3"/>
      <c r="H186" s="3"/>
      <c r="I186" s="11"/>
      <c r="J186" s="11"/>
      <c r="K186" s="11"/>
      <c r="L186" s="16"/>
      <c r="M186" s="3"/>
      <c r="N186" s="3"/>
      <c r="O186" s="11"/>
      <c r="P186" s="11"/>
      <c r="Q186" s="11"/>
      <c r="R186" s="11"/>
      <c r="S186" s="11"/>
      <c r="T186" s="11"/>
      <c r="U186" s="11"/>
      <c r="V186" s="3"/>
      <c r="W186" s="3"/>
      <c r="X186" s="3"/>
      <c r="Y186" s="3"/>
      <c r="Z186" s="18"/>
      <c r="AA186" s="3"/>
      <c r="AB186" s="3"/>
      <c r="AC186" s="3"/>
      <c r="AD186" s="8"/>
      <c r="AE186" s="8"/>
      <c r="AF186" s="8"/>
    </row>
    <row r="187" spans="2:32" x14ac:dyDescent="0.25">
      <c r="B187" s="14"/>
      <c r="C187" s="3"/>
      <c r="D187" s="3"/>
      <c r="E187" s="3"/>
      <c r="F187" s="3"/>
      <c r="G187" s="3"/>
      <c r="H187" s="3"/>
      <c r="I187" s="11"/>
      <c r="J187" s="11"/>
      <c r="K187" s="11"/>
      <c r="L187" s="16"/>
      <c r="M187" s="3"/>
      <c r="N187" s="3"/>
      <c r="O187" s="11"/>
      <c r="P187" s="11"/>
      <c r="Q187" s="11"/>
      <c r="R187" s="11"/>
      <c r="S187" s="11"/>
      <c r="T187" s="11"/>
      <c r="U187" s="11"/>
      <c r="V187" s="3"/>
      <c r="W187" s="3"/>
      <c r="X187" s="3"/>
      <c r="Y187" s="3"/>
      <c r="Z187" s="18"/>
      <c r="AA187" s="3"/>
      <c r="AB187" s="3"/>
      <c r="AC187" s="3"/>
      <c r="AD187" s="8"/>
      <c r="AE187" s="8"/>
      <c r="AF187" s="8"/>
    </row>
    <row r="188" spans="2:32" x14ac:dyDescent="0.25">
      <c r="B188" s="14"/>
      <c r="C188" s="3"/>
      <c r="D188" s="3"/>
      <c r="E188" s="3"/>
      <c r="F188" s="3"/>
      <c r="G188" s="3"/>
      <c r="H188" s="3"/>
      <c r="I188" s="11"/>
      <c r="J188" s="11"/>
      <c r="K188" s="11"/>
      <c r="L188" s="16"/>
      <c r="M188" s="3"/>
      <c r="N188" s="3"/>
      <c r="O188" s="11"/>
      <c r="P188" s="11"/>
      <c r="Q188" s="11"/>
      <c r="R188" s="11"/>
      <c r="S188" s="11"/>
      <c r="T188" s="11"/>
      <c r="U188" s="11"/>
      <c r="V188" s="3"/>
      <c r="W188" s="3"/>
      <c r="X188" s="3"/>
      <c r="Y188" s="3"/>
      <c r="Z188" s="18"/>
      <c r="AA188" s="3"/>
      <c r="AB188" s="3"/>
      <c r="AC188" s="3"/>
      <c r="AD188" s="8"/>
      <c r="AE188" s="8"/>
      <c r="AF188" s="8"/>
    </row>
    <row r="189" spans="2:32" x14ac:dyDescent="0.25">
      <c r="B189" s="14"/>
      <c r="C189" s="3"/>
      <c r="D189" s="3"/>
      <c r="E189" s="3"/>
      <c r="F189" s="3"/>
      <c r="G189" s="3"/>
      <c r="H189" s="3"/>
      <c r="I189" s="11"/>
      <c r="J189" s="11"/>
      <c r="K189" s="11"/>
      <c r="L189" s="16"/>
      <c r="M189" s="3"/>
      <c r="N189" s="3"/>
      <c r="O189" s="11"/>
      <c r="P189" s="11"/>
      <c r="Q189" s="11"/>
      <c r="R189" s="11"/>
      <c r="S189" s="11"/>
      <c r="T189" s="11"/>
      <c r="U189" s="11"/>
      <c r="V189" s="3"/>
      <c r="W189" s="3"/>
      <c r="X189" s="3"/>
      <c r="Y189" s="3"/>
      <c r="Z189" s="18"/>
      <c r="AA189" s="3"/>
      <c r="AB189" s="3"/>
      <c r="AC189" s="3"/>
      <c r="AD189" s="8"/>
      <c r="AE189" s="8"/>
      <c r="AF189" s="8"/>
    </row>
    <row r="190" spans="2:32" x14ac:dyDescent="0.25">
      <c r="B190" s="14"/>
      <c r="C190" s="3"/>
      <c r="D190" s="3"/>
      <c r="E190" s="3"/>
      <c r="F190" s="3"/>
      <c r="G190" s="3"/>
      <c r="H190" s="3"/>
      <c r="I190" s="11"/>
      <c r="J190" s="11"/>
      <c r="K190" s="11"/>
      <c r="L190" s="16"/>
      <c r="M190" s="3"/>
      <c r="N190" s="3"/>
      <c r="O190" s="11"/>
      <c r="P190" s="11"/>
      <c r="Q190" s="11"/>
      <c r="R190" s="11"/>
      <c r="S190" s="11"/>
      <c r="T190" s="11"/>
      <c r="U190" s="11"/>
      <c r="V190" s="3"/>
      <c r="W190" s="3"/>
      <c r="X190" s="3"/>
      <c r="Y190" s="3"/>
      <c r="Z190" s="18"/>
      <c r="AA190" s="3"/>
      <c r="AB190" s="3"/>
      <c r="AC190" s="3"/>
      <c r="AD190" s="8"/>
      <c r="AE190" s="8"/>
      <c r="AF190" s="8"/>
    </row>
    <row r="191" spans="2:32" x14ac:dyDescent="0.25">
      <c r="B191" s="14"/>
      <c r="C191" s="3"/>
      <c r="D191" s="3"/>
      <c r="E191" s="3"/>
      <c r="F191" s="3"/>
      <c r="G191" s="3"/>
      <c r="H191" s="3"/>
      <c r="I191" s="11"/>
      <c r="J191" s="11"/>
      <c r="K191" s="11"/>
      <c r="L191" s="16"/>
      <c r="M191" s="3"/>
      <c r="N191" s="3"/>
      <c r="O191" s="11"/>
      <c r="P191" s="11"/>
      <c r="Q191" s="11"/>
      <c r="R191" s="11"/>
      <c r="S191" s="11"/>
      <c r="T191" s="11"/>
      <c r="U191" s="11"/>
      <c r="V191" s="3"/>
      <c r="W191" s="3"/>
      <c r="X191" s="3"/>
      <c r="Y191" s="3"/>
      <c r="Z191" s="18"/>
      <c r="AA191" s="3"/>
      <c r="AB191" s="3"/>
      <c r="AC191" s="3"/>
      <c r="AD191" s="8"/>
      <c r="AE191" s="8"/>
      <c r="AF191" s="8"/>
    </row>
    <row r="192" spans="2:32" x14ac:dyDescent="0.25">
      <c r="B192" s="14"/>
      <c r="C192" s="3"/>
      <c r="D192" s="3"/>
      <c r="E192" s="3"/>
      <c r="F192" s="3"/>
      <c r="G192" s="3"/>
      <c r="H192" s="3"/>
      <c r="I192" s="11"/>
      <c r="J192" s="11"/>
      <c r="K192" s="11"/>
      <c r="L192" s="16"/>
      <c r="M192" s="3"/>
      <c r="N192" s="3"/>
      <c r="O192" s="11"/>
      <c r="P192" s="11"/>
      <c r="Q192" s="11"/>
      <c r="R192" s="11"/>
      <c r="S192" s="11"/>
      <c r="T192" s="11"/>
      <c r="U192" s="11"/>
      <c r="V192" s="3"/>
      <c r="W192" s="3"/>
      <c r="X192" s="3"/>
      <c r="Y192" s="3"/>
      <c r="Z192" s="18"/>
      <c r="AA192" s="3"/>
      <c r="AB192" s="3"/>
      <c r="AC192" s="3"/>
      <c r="AD192" s="8"/>
      <c r="AE192" s="8"/>
      <c r="AF192" s="8"/>
    </row>
    <row r="193" spans="2:32" x14ac:dyDescent="0.25">
      <c r="B193" s="14"/>
      <c r="C193" s="3"/>
      <c r="D193" s="3"/>
      <c r="E193" s="3"/>
      <c r="F193" s="3"/>
      <c r="G193" s="3"/>
      <c r="H193" s="3"/>
      <c r="I193" s="11"/>
      <c r="J193" s="11"/>
      <c r="K193" s="11"/>
      <c r="L193" s="16"/>
      <c r="M193" s="3"/>
      <c r="N193" s="3"/>
      <c r="O193" s="11"/>
      <c r="P193" s="11"/>
      <c r="Q193" s="11"/>
      <c r="R193" s="11"/>
      <c r="S193" s="11"/>
      <c r="T193" s="11"/>
      <c r="U193" s="11"/>
      <c r="V193" s="3"/>
      <c r="W193" s="3"/>
      <c r="X193" s="3"/>
      <c r="Y193" s="3"/>
      <c r="Z193" s="18"/>
      <c r="AA193" s="3"/>
      <c r="AB193" s="3"/>
      <c r="AC193" s="3"/>
      <c r="AD193" s="8"/>
      <c r="AE193" s="8"/>
      <c r="AF193" s="8"/>
    </row>
    <row r="194" spans="2:32" x14ac:dyDescent="0.25">
      <c r="B194" s="14"/>
      <c r="C194" s="3"/>
      <c r="D194" s="3"/>
      <c r="E194" s="3"/>
      <c r="F194" s="3"/>
      <c r="G194" s="3"/>
      <c r="H194" s="3"/>
      <c r="I194" s="11"/>
      <c r="J194" s="11"/>
      <c r="K194" s="11"/>
      <c r="L194" s="16"/>
      <c r="M194" s="3"/>
      <c r="N194" s="3"/>
      <c r="O194" s="11"/>
      <c r="P194" s="11"/>
      <c r="Q194" s="11"/>
      <c r="R194" s="11"/>
      <c r="S194" s="11"/>
      <c r="T194" s="11"/>
      <c r="U194" s="11"/>
      <c r="V194" s="3"/>
      <c r="W194" s="3"/>
      <c r="X194" s="3"/>
      <c r="Y194" s="3"/>
      <c r="Z194" s="18"/>
      <c r="AA194" s="3"/>
      <c r="AB194" s="3"/>
      <c r="AC194" s="3"/>
      <c r="AD194" s="8"/>
      <c r="AE194" s="8"/>
      <c r="AF194" s="8"/>
    </row>
    <row r="195" spans="2:32" x14ac:dyDescent="0.25">
      <c r="B195" s="14"/>
      <c r="C195" s="3"/>
      <c r="D195" s="3"/>
      <c r="E195" s="3"/>
      <c r="F195" s="3"/>
      <c r="G195" s="3"/>
      <c r="H195" s="3"/>
      <c r="I195" s="11"/>
      <c r="J195" s="11"/>
      <c r="K195" s="11"/>
      <c r="L195" s="16"/>
      <c r="M195" s="3"/>
      <c r="N195" s="3"/>
      <c r="O195" s="11"/>
      <c r="P195" s="11"/>
      <c r="Q195" s="11"/>
      <c r="R195" s="11"/>
      <c r="S195" s="11"/>
      <c r="T195" s="11"/>
      <c r="U195" s="11"/>
      <c r="V195" s="3"/>
      <c r="W195" s="3"/>
      <c r="X195" s="3"/>
      <c r="Y195" s="3"/>
      <c r="Z195" s="18"/>
      <c r="AA195" s="3"/>
      <c r="AB195" s="3"/>
      <c r="AC195" s="3"/>
      <c r="AD195" s="8"/>
      <c r="AE195" s="8"/>
      <c r="AF195" s="8"/>
    </row>
    <row r="196" spans="2:32" x14ac:dyDescent="0.25">
      <c r="B196" s="14"/>
      <c r="C196" s="3"/>
      <c r="D196" s="3"/>
      <c r="E196" s="3"/>
      <c r="F196" s="3"/>
      <c r="G196" s="3"/>
      <c r="H196" s="3"/>
      <c r="I196" s="11"/>
      <c r="J196" s="11"/>
      <c r="K196" s="11"/>
      <c r="L196" s="16"/>
      <c r="M196" s="3"/>
      <c r="N196" s="3"/>
      <c r="O196" s="11"/>
      <c r="P196" s="11"/>
      <c r="Q196" s="11"/>
      <c r="R196" s="11"/>
      <c r="S196" s="11"/>
      <c r="T196" s="11"/>
      <c r="U196" s="11"/>
      <c r="V196" s="3"/>
      <c r="W196" s="3"/>
      <c r="X196" s="3"/>
      <c r="Y196" s="3"/>
      <c r="Z196" s="18"/>
      <c r="AA196" s="3"/>
      <c r="AB196" s="3"/>
      <c r="AC196" s="3"/>
      <c r="AD196" s="8"/>
      <c r="AE196" s="8"/>
      <c r="AF196" s="8"/>
    </row>
    <row r="197" spans="2:32" x14ac:dyDescent="0.25">
      <c r="B197" s="14"/>
      <c r="C197" s="3"/>
      <c r="D197" s="3"/>
      <c r="E197" s="3"/>
      <c r="F197" s="3"/>
      <c r="G197" s="3"/>
      <c r="H197" s="3"/>
      <c r="I197" s="11"/>
      <c r="J197" s="11"/>
      <c r="K197" s="11"/>
      <c r="L197" s="16"/>
      <c r="M197" s="3"/>
      <c r="N197" s="3"/>
      <c r="O197" s="11"/>
      <c r="P197" s="11"/>
      <c r="Q197" s="11"/>
      <c r="R197" s="11"/>
      <c r="S197" s="11"/>
      <c r="T197" s="11"/>
      <c r="U197" s="11"/>
      <c r="V197" s="3"/>
      <c r="W197" s="3"/>
      <c r="X197" s="3"/>
      <c r="Y197" s="3"/>
      <c r="Z197" s="18"/>
      <c r="AA197" s="3"/>
      <c r="AB197" s="3"/>
      <c r="AC197" s="3"/>
      <c r="AD197" s="8"/>
      <c r="AE197" s="8"/>
      <c r="AF197" s="8"/>
    </row>
    <row r="198" spans="2:32" x14ac:dyDescent="0.25">
      <c r="B198" s="14"/>
      <c r="C198" s="3"/>
      <c r="D198" s="3"/>
      <c r="E198" s="3"/>
      <c r="F198" s="3"/>
      <c r="G198" s="3"/>
      <c r="H198" s="3"/>
      <c r="I198" s="11"/>
      <c r="J198" s="11"/>
      <c r="K198" s="11"/>
      <c r="L198" s="16"/>
      <c r="M198" s="3"/>
      <c r="N198" s="3"/>
      <c r="O198" s="11"/>
      <c r="P198" s="11"/>
      <c r="Q198" s="11"/>
      <c r="R198" s="11"/>
      <c r="S198" s="11"/>
      <c r="T198" s="11"/>
      <c r="U198" s="11"/>
      <c r="V198" s="3"/>
      <c r="W198" s="3"/>
      <c r="X198" s="3"/>
      <c r="Y198" s="3"/>
      <c r="Z198" s="18"/>
      <c r="AA198" s="3"/>
      <c r="AB198" s="3"/>
      <c r="AC198" s="3"/>
      <c r="AD198" s="8"/>
      <c r="AE198" s="8"/>
      <c r="AF198" s="8"/>
    </row>
    <row r="199" spans="2:32" x14ac:dyDescent="0.25">
      <c r="B199" s="14"/>
      <c r="C199" s="3"/>
      <c r="D199" s="3"/>
      <c r="E199" s="3"/>
      <c r="F199" s="3"/>
      <c r="G199" s="3"/>
      <c r="H199" s="3"/>
      <c r="I199" s="11"/>
      <c r="J199" s="11"/>
      <c r="K199" s="11"/>
      <c r="L199" s="16"/>
      <c r="M199" s="3"/>
      <c r="N199" s="3"/>
      <c r="O199" s="11"/>
      <c r="P199" s="11"/>
      <c r="Q199" s="11"/>
      <c r="R199" s="11"/>
      <c r="S199" s="11"/>
      <c r="T199" s="11"/>
      <c r="U199" s="11"/>
      <c r="V199" s="3"/>
      <c r="W199" s="3"/>
      <c r="X199" s="3"/>
      <c r="Y199" s="3"/>
      <c r="Z199" s="18"/>
      <c r="AA199" s="3"/>
      <c r="AB199" s="3"/>
      <c r="AC199" s="3"/>
      <c r="AD199" s="8"/>
      <c r="AE199" s="8"/>
      <c r="AF199" s="8"/>
    </row>
    <row r="200" spans="2:32" x14ac:dyDescent="0.25">
      <c r="B200" s="14"/>
      <c r="C200" s="3"/>
      <c r="D200" s="3"/>
      <c r="E200" s="3"/>
      <c r="F200" s="3"/>
      <c r="G200" s="3"/>
      <c r="H200" s="3"/>
      <c r="I200" s="11"/>
      <c r="J200" s="11"/>
      <c r="K200" s="11"/>
      <c r="L200" s="16"/>
      <c r="M200" s="3"/>
      <c r="N200" s="3"/>
      <c r="O200" s="11"/>
      <c r="P200" s="11"/>
      <c r="Q200" s="11"/>
      <c r="R200" s="11"/>
      <c r="S200" s="11"/>
      <c r="T200" s="11"/>
      <c r="U200" s="11"/>
      <c r="V200" s="3"/>
      <c r="W200" s="3"/>
      <c r="X200" s="3"/>
      <c r="Y200" s="3"/>
      <c r="Z200" s="18"/>
      <c r="AA200" s="3"/>
      <c r="AB200" s="3"/>
      <c r="AC200" s="3"/>
      <c r="AD200" s="8"/>
      <c r="AE200" s="8"/>
      <c r="AF200" s="8"/>
    </row>
    <row r="201" spans="2:32" x14ac:dyDescent="0.25">
      <c r="B201" s="14"/>
      <c r="C201" s="3"/>
      <c r="D201" s="3"/>
      <c r="E201" s="3"/>
      <c r="F201" s="3"/>
      <c r="G201" s="3"/>
      <c r="H201" s="3"/>
      <c r="I201" s="11"/>
      <c r="J201" s="11"/>
      <c r="K201" s="11"/>
      <c r="L201" s="16"/>
      <c r="M201" s="3"/>
      <c r="N201" s="3"/>
      <c r="O201" s="11"/>
      <c r="P201" s="11"/>
      <c r="Q201" s="11"/>
      <c r="R201" s="11"/>
      <c r="S201" s="11"/>
      <c r="T201" s="11"/>
      <c r="U201" s="11"/>
      <c r="V201" s="3"/>
      <c r="W201" s="3"/>
      <c r="X201" s="3"/>
      <c r="Y201" s="3"/>
      <c r="Z201" s="18"/>
      <c r="AA201" s="3"/>
      <c r="AB201" s="3"/>
      <c r="AC201" s="3"/>
      <c r="AD201" s="8"/>
      <c r="AE201" s="8"/>
      <c r="AF201" s="8"/>
    </row>
    <row r="202" spans="2:32" x14ac:dyDescent="0.25">
      <c r="B202" s="14"/>
      <c r="C202" s="3"/>
      <c r="D202" s="3"/>
      <c r="E202" s="3"/>
      <c r="F202" s="3"/>
      <c r="G202" s="3"/>
      <c r="H202" s="3"/>
      <c r="I202" s="11"/>
      <c r="J202" s="11"/>
      <c r="K202" s="11"/>
      <c r="L202" s="16"/>
      <c r="M202" s="3"/>
      <c r="N202" s="3"/>
      <c r="O202" s="11"/>
      <c r="P202" s="11"/>
      <c r="Q202" s="11"/>
      <c r="R202" s="11"/>
      <c r="S202" s="11"/>
      <c r="T202" s="11"/>
      <c r="U202" s="11"/>
      <c r="V202" s="3"/>
      <c r="W202" s="3"/>
      <c r="X202" s="3"/>
      <c r="Y202" s="3"/>
      <c r="Z202" s="18"/>
      <c r="AA202" s="3"/>
      <c r="AB202" s="3"/>
      <c r="AC202" s="3"/>
      <c r="AD202" s="8"/>
      <c r="AE202" s="8"/>
      <c r="AF202" s="8"/>
    </row>
    <row r="203" spans="2:32" x14ac:dyDescent="0.25">
      <c r="B203" s="14"/>
      <c r="C203" s="3"/>
      <c r="D203" s="3"/>
      <c r="E203" s="3"/>
      <c r="F203" s="3"/>
      <c r="G203" s="3"/>
      <c r="H203" s="3"/>
      <c r="I203" s="11"/>
      <c r="J203" s="11"/>
      <c r="K203" s="11"/>
      <c r="L203" s="16"/>
      <c r="M203" s="3"/>
      <c r="N203" s="3"/>
      <c r="O203" s="11"/>
      <c r="P203" s="11"/>
      <c r="Q203" s="11"/>
      <c r="R203" s="11"/>
      <c r="S203" s="11"/>
      <c r="T203" s="11"/>
      <c r="U203" s="11"/>
      <c r="V203" s="3"/>
      <c r="W203" s="3"/>
      <c r="X203" s="3"/>
      <c r="Y203" s="3"/>
      <c r="Z203" s="18"/>
      <c r="AA203" s="3"/>
      <c r="AB203" s="3"/>
      <c r="AC203" s="3"/>
      <c r="AD203" s="8"/>
      <c r="AE203" s="8"/>
      <c r="AF203" s="8"/>
    </row>
    <row r="204" spans="2:32" x14ac:dyDescent="0.25">
      <c r="B204" s="14"/>
      <c r="C204" s="3"/>
      <c r="D204" s="3"/>
      <c r="E204" s="3"/>
      <c r="F204" s="3"/>
      <c r="G204" s="3"/>
      <c r="H204" s="3"/>
      <c r="I204" s="11"/>
      <c r="J204" s="11"/>
      <c r="K204" s="11"/>
      <c r="L204" s="16"/>
      <c r="M204" s="3"/>
      <c r="N204" s="3"/>
      <c r="O204" s="11"/>
      <c r="P204" s="11"/>
      <c r="Q204" s="11"/>
      <c r="R204" s="11"/>
      <c r="S204" s="11"/>
      <c r="T204" s="11"/>
      <c r="U204" s="11"/>
      <c r="V204" s="3"/>
      <c r="W204" s="3"/>
      <c r="X204" s="3"/>
      <c r="Y204" s="3"/>
      <c r="Z204" s="18"/>
      <c r="AA204" s="3"/>
      <c r="AB204" s="3"/>
      <c r="AC204" s="3"/>
      <c r="AD204" s="8"/>
      <c r="AE204" s="8"/>
      <c r="AF204" s="8"/>
    </row>
    <row r="205" spans="2:32" x14ac:dyDescent="0.25">
      <c r="B205" s="14"/>
      <c r="C205" s="3"/>
      <c r="D205" s="3"/>
      <c r="E205" s="3"/>
      <c r="F205" s="3"/>
      <c r="G205" s="3"/>
      <c r="H205" s="3"/>
      <c r="I205" s="11"/>
      <c r="J205" s="11"/>
      <c r="K205" s="11"/>
      <c r="L205" s="16"/>
      <c r="M205" s="3"/>
      <c r="N205" s="3"/>
      <c r="O205" s="11"/>
      <c r="P205" s="11"/>
      <c r="Q205" s="11"/>
      <c r="R205" s="11"/>
      <c r="S205" s="11"/>
      <c r="T205" s="11"/>
      <c r="U205" s="11"/>
      <c r="V205" s="3"/>
      <c r="W205" s="3"/>
      <c r="X205" s="3"/>
      <c r="Y205" s="3"/>
      <c r="Z205" s="18"/>
      <c r="AA205" s="3"/>
      <c r="AB205" s="3"/>
      <c r="AC205" s="3"/>
      <c r="AD205" s="8"/>
      <c r="AE205" s="8"/>
      <c r="AF205" s="8"/>
    </row>
    <row r="206" spans="2:32" x14ac:dyDescent="0.25">
      <c r="B206" s="14"/>
      <c r="C206" s="3"/>
      <c r="D206" s="3"/>
      <c r="E206" s="3"/>
      <c r="F206" s="3"/>
      <c r="G206" s="3"/>
      <c r="H206" s="3"/>
      <c r="I206" s="11"/>
      <c r="J206" s="11"/>
      <c r="K206" s="11"/>
      <c r="L206" s="16"/>
      <c r="M206" s="3"/>
      <c r="N206" s="3"/>
      <c r="O206" s="11"/>
      <c r="P206" s="11"/>
      <c r="Q206" s="11"/>
      <c r="R206" s="11"/>
      <c r="S206" s="11"/>
      <c r="T206" s="11"/>
      <c r="U206" s="11"/>
      <c r="V206" s="3"/>
      <c r="W206" s="3"/>
      <c r="X206" s="3"/>
      <c r="Y206" s="3"/>
      <c r="Z206" s="18"/>
      <c r="AA206" s="3"/>
      <c r="AB206" s="3"/>
      <c r="AC206" s="3"/>
      <c r="AD206" s="8"/>
      <c r="AE206" s="8"/>
      <c r="AF206" s="8"/>
    </row>
    <row r="207" spans="2:32" x14ac:dyDescent="0.25">
      <c r="B207" s="14"/>
      <c r="C207" s="3"/>
      <c r="D207" s="3"/>
      <c r="E207" s="3"/>
      <c r="F207" s="3"/>
      <c r="G207" s="3"/>
      <c r="H207" s="3"/>
      <c r="I207" s="11"/>
      <c r="J207" s="11"/>
      <c r="K207" s="11"/>
      <c r="L207" s="16"/>
      <c r="M207" s="3"/>
      <c r="N207" s="3"/>
      <c r="O207" s="11"/>
      <c r="P207" s="11"/>
      <c r="Q207" s="11"/>
      <c r="R207" s="11"/>
      <c r="S207" s="11"/>
      <c r="T207" s="11"/>
      <c r="U207" s="11"/>
      <c r="V207" s="3"/>
      <c r="W207" s="3"/>
      <c r="X207" s="3"/>
      <c r="Y207" s="3"/>
      <c r="Z207" s="18"/>
      <c r="AA207" s="3"/>
      <c r="AB207" s="3"/>
      <c r="AC207" s="3"/>
      <c r="AD207" s="8"/>
      <c r="AE207" s="8"/>
      <c r="AF207" s="8"/>
    </row>
    <row r="208" spans="2:32" x14ac:dyDescent="0.25">
      <c r="B208" s="14"/>
      <c r="C208" s="3"/>
      <c r="D208" s="3"/>
      <c r="E208" s="3"/>
      <c r="F208" s="3"/>
      <c r="G208" s="3"/>
      <c r="H208" s="3"/>
      <c r="I208" s="11"/>
      <c r="J208" s="11"/>
      <c r="K208" s="11"/>
      <c r="L208" s="16"/>
      <c r="M208" s="3"/>
      <c r="N208" s="3"/>
      <c r="O208" s="11"/>
      <c r="P208" s="11"/>
      <c r="Q208" s="11"/>
      <c r="R208" s="11"/>
      <c r="S208" s="11"/>
      <c r="T208" s="11"/>
      <c r="U208" s="11"/>
      <c r="V208" s="3"/>
      <c r="W208" s="3"/>
      <c r="X208" s="3"/>
      <c r="Y208" s="3"/>
      <c r="Z208" s="18"/>
      <c r="AA208" s="3"/>
      <c r="AB208" s="3"/>
      <c r="AC208" s="3"/>
      <c r="AD208" s="8"/>
      <c r="AE208" s="8"/>
      <c r="AF208" s="8"/>
    </row>
    <row r="209" spans="2:32" x14ac:dyDescent="0.25">
      <c r="B209" s="14"/>
      <c r="C209" s="3"/>
      <c r="D209" s="3"/>
      <c r="E209" s="3"/>
      <c r="F209" s="3"/>
      <c r="G209" s="3"/>
      <c r="H209" s="3"/>
      <c r="I209" s="11"/>
      <c r="J209" s="11"/>
      <c r="K209" s="11"/>
      <c r="L209" s="16"/>
      <c r="M209" s="3"/>
      <c r="N209" s="3"/>
      <c r="O209" s="11"/>
      <c r="P209" s="11"/>
      <c r="Q209" s="11"/>
      <c r="R209" s="11"/>
      <c r="S209" s="11"/>
      <c r="T209" s="11"/>
      <c r="U209" s="11"/>
      <c r="V209" s="3"/>
      <c r="W209" s="3"/>
      <c r="X209" s="3"/>
      <c r="Y209" s="3"/>
      <c r="Z209" s="18"/>
      <c r="AA209" s="3"/>
      <c r="AB209" s="3"/>
      <c r="AC209" s="3"/>
      <c r="AD209" s="8"/>
      <c r="AE209" s="8"/>
      <c r="AF209" s="8"/>
    </row>
    <row r="210" spans="2:32" x14ac:dyDescent="0.25">
      <c r="B210" s="14"/>
      <c r="C210" s="3"/>
      <c r="D210" s="3"/>
      <c r="E210" s="3"/>
      <c r="F210" s="3"/>
      <c r="G210" s="3"/>
      <c r="H210" s="3"/>
      <c r="I210" s="11"/>
      <c r="J210" s="11"/>
      <c r="K210" s="11"/>
      <c r="L210" s="16"/>
      <c r="M210" s="3"/>
      <c r="N210" s="3"/>
      <c r="O210" s="11"/>
      <c r="P210" s="11"/>
      <c r="Q210" s="11"/>
      <c r="R210" s="11"/>
      <c r="S210" s="11"/>
      <c r="T210" s="11"/>
      <c r="U210" s="11"/>
      <c r="V210" s="3"/>
      <c r="W210" s="3"/>
      <c r="X210" s="3"/>
      <c r="Y210" s="3"/>
      <c r="Z210" s="18"/>
      <c r="AA210" s="3"/>
      <c r="AB210" s="3"/>
      <c r="AC210" s="3"/>
      <c r="AD210" s="8"/>
      <c r="AE210" s="8"/>
      <c r="AF210" s="8"/>
    </row>
    <row r="211" spans="2:32" x14ac:dyDescent="0.25">
      <c r="B211" s="14"/>
      <c r="C211" s="3"/>
      <c r="D211" s="3"/>
      <c r="E211" s="3"/>
      <c r="F211" s="3"/>
      <c r="G211" s="3"/>
      <c r="H211" s="3"/>
      <c r="I211" s="11"/>
      <c r="J211" s="11"/>
      <c r="K211" s="11"/>
      <c r="L211" s="16"/>
      <c r="M211" s="3"/>
      <c r="N211" s="3"/>
      <c r="O211" s="11"/>
      <c r="P211" s="11"/>
      <c r="Q211" s="11"/>
      <c r="R211" s="11"/>
      <c r="S211" s="11"/>
      <c r="T211" s="11"/>
      <c r="U211" s="11"/>
      <c r="V211" s="3"/>
      <c r="W211" s="3"/>
      <c r="X211" s="3"/>
      <c r="Y211" s="3"/>
      <c r="Z211" s="18"/>
      <c r="AA211" s="3"/>
      <c r="AB211" s="3"/>
      <c r="AC211" s="3"/>
      <c r="AD211" s="8"/>
      <c r="AE211" s="8"/>
      <c r="AF211" s="8"/>
    </row>
    <row r="212" spans="2:32" x14ac:dyDescent="0.25">
      <c r="B212" s="14"/>
      <c r="C212" s="3"/>
      <c r="D212" s="3"/>
      <c r="E212" s="3"/>
      <c r="F212" s="3"/>
      <c r="G212" s="3"/>
      <c r="H212" s="3"/>
      <c r="I212" s="11"/>
      <c r="J212" s="11"/>
      <c r="K212" s="11"/>
      <c r="L212" s="16"/>
      <c r="M212" s="3"/>
      <c r="N212" s="3"/>
      <c r="O212" s="11"/>
      <c r="P212" s="11"/>
      <c r="Q212" s="11"/>
      <c r="R212" s="11"/>
      <c r="S212" s="11"/>
      <c r="T212" s="11"/>
      <c r="U212" s="11"/>
      <c r="V212" s="3"/>
      <c r="W212" s="3"/>
      <c r="X212" s="3"/>
      <c r="Y212" s="3"/>
      <c r="Z212" s="18"/>
      <c r="AA212" s="3"/>
      <c r="AB212" s="3"/>
      <c r="AC212" s="3"/>
      <c r="AD212" s="8"/>
      <c r="AE212" s="8"/>
      <c r="AF212" s="8"/>
    </row>
    <row r="213" spans="2:32" x14ac:dyDescent="0.25">
      <c r="B213" s="14"/>
      <c r="C213" s="3"/>
      <c r="D213" s="3"/>
      <c r="E213" s="3"/>
      <c r="F213" s="3"/>
      <c r="G213" s="3"/>
      <c r="H213" s="3"/>
      <c r="I213" s="11"/>
      <c r="J213" s="11"/>
      <c r="K213" s="11"/>
      <c r="L213" s="16"/>
      <c r="M213" s="3"/>
      <c r="N213" s="3"/>
      <c r="O213" s="11"/>
      <c r="P213" s="11"/>
      <c r="Q213" s="11"/>
      <c r="R213" s="11"/>
      <c r="S213" s="11"/>
      <c r="T213" s="11"/>
      <c r="U213" s="11"/>
      <c r="V213" s="3"/>
      <c r="W213" s="3"/>
      <c r="X213" s="3"/>
      <c r="Y213" s="3"/>
      <c r="Z213" s="18"/>
      <c r="AA213" s="3"/>
      <c r="AB213" s="3"/>
      <c r="AC213" s="3"/>
      <c r="AD213" s="8"/>
      <c r="AE213" s="8"/>
      <c r="AF213" s="8"/>
    </row>
    <row r="214" spans="2:32" x14ac:dyDescent="0.25">
      <c r="B214" s="14"/>
      <c r="C214" s="3"/>
      <c r="D214" s="3"/>
      <c r="E214" s="3"/>
      <c r="F214" s="3"/>
      <c r="G214" s="3"/>
      <c r="H214" s="3"/>
      <c r="I214" s="11"/>
      <c r="J214" s="11"/>
      <c r="K214" s="11"/>
      <c r="L214" s="11"/>
      <c r="M214" s="3"/>
      <c r="N214" s="3"/>
      <c r="O214" s="11"/>
      <c r="P214" s="11"/>
      <c r="Q214" s="11"/>
      <c r="R214" s="11"/>
      <c r="S214" s="11"/>
      <c r="T214" s="11"/>
      <c r="U214" s="11"/>
      <c r="V214" s="3"/>
      <c r="W214" s="3"/>
      <c r="X214" s="3"/>
      <c r="Y214" s="3"/>
      <c r="Z214" s="18"/>
      <c r="AA214" s="3"/>
      <c r="AB214" s="3"/>
      <c r="AC214" s="3"/>
      <c r="AD214" s="8"/>
      <c r="AE214" s="8"/>
      <c r="AF214" s="8"/>
    </row>
    <row r="215" spans="2:32" x14ac:dyDescent="0.25">
      <c r="B215" s="14"/>
      <c r="C215" s="3"/>
      <c r="D215" s="3"/>
      <c r="E215" s="3"/>
      <c r="F215" s="3"/>
      <c r="G215" s="3"/>
      <c r="H215" s="3"/>
      <c r="I215" s="11"/>
      <c r="J215" s="11"/>
      <c r="K215" s="11"/>
      <c r="L215" s="11"/>
      <c r="M215" s="3"/>
      <c r="N215" s="3"/>
      <c r="O215" s="11"/>
      <c r="P215" s="11"/>
      <c r="Q215" s="11"/>
      <c r="R215" s="11"/>
      <c r="S215" s="11"/>
      <c r="T215" s="11"/>
      <c r="U215" s="11"/>
      <c r="V215" s="3"/>
      <c r="W215" s="3"/>
      <c r="X215" s="3"/>
      <c r="Y215" s="3"/>
      <c r="Z215" s="18"/>
      <c r="AA215" s="3"/>
      <c r="AB215" s="3"/>
      <c r="AC215" s="3"/>
      <c r="AD215" s="8"/>
      <c r="AE215" s="8"/>
      <c r="AF215" s="8"/>
    </row>
    <row r="216" spans="2:32" x14ac:dyDescent="0.25">
      <c r="B216" s="14"/>
      <c r="C216" s="3"/>
      <c r="D216" s="3"/>
      <c r="E216" s="3"/>
      <c r="F216" s="3"/>
      <c r="G216" s="3"/>
      <c r="H216" s="3"/>
      <c r="I216" s="11"/>
      <c r="J216" s="11"/>
      <c r="K216" s="11"/>
      <c r="L216" s="11"/>
      <c r="M216" s="3"/>
      <c r="N216" s="3"/>
      <c r="O216" s="11"/>
      <c r="P216" s="11"/>
      <c r="Q216" s="11"/>
      <c r="R216" s="11"/>
      <c r="S216" s="11"/>
      <c r="T216" s="11"/>
      <c r="U216" s="11"/>
      <c r="V216" s="3"/>
      <c r="W216" s="3"/>
      <c r="X216" s="3"/>
      <c r="Y216" s="3"/>
      <c r="Z216" s="18"/>
      <c r="AA216" s="3"/>
      <c r="AB216" s="3"/>
      <c r="AC216" s="3"/>
      <c r="AD216" s="8"/>
      <c r="AE216" s="8"/>
      <c r="AF216" s="8"/>
    </row>
    <row r="217" spans="2:32" x14ac:dyDescent="0.25">
      <c r="B217" s="14"/>
      <c r="C217" s="3"/>
      <c r="D217" s="3"/>
      <c r="E217" s="3"/>
      <c r="F217" s="3"/>
      <c r="G217" s="3"/>
      <c r="H217" s="3"/>
      <c r="I217" s="11"/>
      <c r="J217" s="11"/>
      <c r="K217" s="11"/>
      <c r="L217" s="11"/>
      <c r="M217" s="3"/>
      <c r="N217" s="3"/>
      <c r="O217" s="11"/>
      <c r="P217" s="11"/>
      <c r="Q217" s="11"/>
      <c r="R217" s="11"/>
      <c r="S217" s="11"/>
      <c r="T217" s="11"/>
      <c r="U217" s="11"/>
      <c r="V217" s="3"/>
      <c r="W217" s="3"/>
      <c r="X217" s="3"/>
      <c r="Y217" s="3"/>
      <c r="Z217" s="18"/>
      <c r="AA217" s="3"/>
      <c r="AB217" s="3"/>
      <c r="AC217" s="3"/>
      <c r="AD217" s="8"/>
      <c r="AE217" s="8"/>
      <c r="AF217" s="8"/>
    </row>
    <row r="218" spans="2:32" x14ac:dyDescent="0.25">
      <c r="B218" s="14"/>
      <c r="C218" s="3"/>
      <c r="D218" s="3"/>
      <c r="E218" s="3"/>
      <c r="F218" s="3"/>
      <c r="G218" s="3"/>
      <c r="H218" s="3"/>
      <c r="I218" s="11"/>
      <c r="J218" s="11"/>
      <c r="K218" s="11"/>
      <c r="L218" s="11"/>
      <c r="M218" s="3"/>
      <c r="N218" s="3"/>
      <c r="O218" s="11"/>
      <c r="P218" s="11"/>
      <c r="Q218" s="11"/>
      <c r="R218" s="11"/>
      <c r="S218" s="11"/>
      <c r="T218" s="11"/>
      <c r="U218" s="11"/>
      <c r="V218" s="3"/>
      <c r="W218" s="3"/>
      <c r="X218" s="3"/>
      <c r="Y218" s="3"/>
      <c r="Z218" s="18"/>
      <c r="AA218" s="3"/>
      <c r="AB218" s="3"/>
      <c r="AC218" s="3"/>
      <c r="AD218" s="8"/>
      <c r="AE218" s="8"/>
      <c r="AF218" s="8"/>
    </row>
    <row r="219" spans="2:32" x14ac:dyDescent="0.25">
      <c r="B219" s="14"/>
      <c r="C219" s="3"/>
      <c r="D219" s="3"/>
      <c r="E219" s="3"/>
      <c r="F219" s="3"/>
      <c r="G219" s="3"/>
      <c r="H219" s="3"/>
      <c r="I219" s="11"/>
      <c r="J219" s="11"/>
      <c r="K219" s="11"/>
      <c r="L219" s="11"/>
      <c r="M219" s="3"/>
      <c r="N219" s="3"/>
      <c r="O219" s="11"/>
      <c r="P219" s="11"/>
      <c r="Q219" s="11"/>
      <c r="R219" s="11"/>
      <c r="S219" s="11"/>
      <c r="T219" s="11"/>
      <c r="U219" s="11"/>
      <c r="V219" s="3"/>
      <c r="W219" s="3"/>
      <c r="X219" s="3"/>
      <c r="Y219" s="3"/>
      <c r="Z219" s="18"/>
      <c r="AA219" s="3"/>
      <c r="AB219" s="3"/>
      <c r="AC219" s="3"/>
      <c r="AD219" s="8"/>
      <c r="AE219" s="8"/>
      <c r="AF219" s="8"/>
    </row>
    <row r="220" spans="2:32" x14ac:dyDescent="0.25">
      <c r="B220" s="14"/>
      <c r="C220" s="3"/>
      <c r="D220" s="3"/>
      <c r="E220" s="3"/>
      <c r="F220" s="3"/>
      <c r="G220" s="3"/>
      <c r="H220" s="3"/>
      <c r="I220" s="11"/>
      <c r="J220" s="11"/>
      <c r="K220" s="11"/>
      <c r="L220" s="11"/>
      <c r="M220" s="3"/>
      <c r="N220" s="3"/>
      <c r="O220" s="11"/>
      <c r="P220" s="11"/>
      <c r="Q220" s="11"/>
      <c r="R220" s="11"/>
      <c r="S220" s="11"/>
      <c r="T220" s="11"/>
      <c r="U220" s="11"/>
      <c r="V220" s="3"/>
      <c r="W220" s="3"/>
      <c r="X220" s="3"/>
      <c r="Y220" s="3"/>
      <c r="Z220" s="18"/>
      <c r="AA220" s="3"/>
      <c r="AB220" s="3"/>
      <c r="AC220" s="3"/>
      <c r="AD220" s="8"/>
      <c r="AE220" s="8"/>
      <c r="AF220" s="8"/>
    </row>
    <row r="221" spans="2:32" x14ac:dyDescent="0.25">
      <c r="B221" s="14"/>
      <c r="C221" s="3"/>
      <c r="D221" s="3"/>
      <c r="E221" s="3"/>
      <c r="F221" s="3"/>
      <c r="G221" s="3"/>
      <c r="H221" s="3"/>
      <c r="I221" s="11"/>
      <c r="J221" s="11"/>
      <c r="K221" s="11"/>
      <c r="L221" s="11"/>
      <c r="M221" s="3"/>
      <c r="N221" s="3"/>
      <c r="O221" s="11"/>
      <c r="P221" s="11"/>
      <c r="Q221" s="11"/>
      <c r="R221" s="11"/>
      <c r="S221" s="11"/>
      <c r="T221" s="11"/>
      <c r="U221" s="11"/>
      <c r="V221" s="3"/>
      <c r="W221" s="3"/>
      <c r="X221" s="3"/>
      <c r="Y221" s="3"/>
      <c r="Z221" s="18"/>
      <c r="AA221" s="3"/>
      <c r="AB221" s="3"/>
      <c r="AC221" s="3"/>
      <c r="AD221" s="8"/>
      <c r="AE221" s="8"/>
      <c r="AF221" s="8"/>
    </row>
    <row r="222" spans="2:32" x14ac:dyDescent="0.25">
      <c r="B222" s="14"/>
      <c r="C222" s="3"/>
      <c r="D222" s="3"/>
      <c r="E222" s="3"/>
      <c r="F222" s="3"/>
      <c r="G222" s="3"/>
      <c r="H222" s="3"/>
      <c r="I222" s="11"/>
      <c r="J222" s="11"/>
      <c r="K222" s="11"/>
      <c r="L222" s="11"/>
      <c r="M222" s="3"/>
      <c r="N222" s="3"/>
      <c r="O222" s="11"/>
      <c r="P222" s="11"/>
      <c r="Q222" s="11"/>
      <c r="R222" s="11"/>
      <c r="S222" s="11"/>
      <c r="T222" s="11"/>
      <c r="U222" s="11"/>
      <c r="V222" s="3"/>
      <c r="W222" s="3"/>
      <c r="X222" s="3"/>
      <c r="Y222" s="3"/>
      <c r="Z222" s="18"/>
      <c r="AA222" s="3"/>
      <c r="AB222" s="3"/>
      <c r="AC222" s="3"/>
      <c r="AD222" s="8"/>
      <c r="AE222" s="8"/>
      <c r="AF222" s="8"/>
    </row>
    <row r="223" spans="2:32" x14ac:dyDescent="0.25">
      <c r="B223" s="14"/>
      <c r="C223" s="3"/>
      <c r="D223" s="3"/>
      <c r="E223" s="3"/>
      <c r="F223" s="3"/>
      <c r="G223" s="3"/>
      <c r="H223" s="3"/>
      <c r="I223" s="11"/>
      <c r="J223" s="11"/>
      <c r="K223" s="11"/>
      <c r="L223" s="11"/>
      <c r="M223" s="3"/>
      <c r="N223" s="3"/>
      <c r="O223" s="11"/>
      <c r="P223" s="11"/>
      <c r="Q223" s="11"/>
      <c r="R223" s="11"/>
      <c r="S223" s="11"/>
      <c r="T223" s="11"/>
      <c r="U223" s="11"/>
      <c r="V223" s="3"/>
      <c r="W223" s="3"/>
      <c r="X223" s="3"/>
      <c r="Y223" s="3"/>
      <c r="Z223" s="18"/>
      <c r="AA223" s="3"/>
      <c r="AB223" s="3"/>
      <c r="AC223" s="3"/>
      <c r="AD223" s="8"/>
      <c r="AE223" s="8"/>
      <c r="AF223" s="8"/>
    </row>
    <row r="224" spans="2:32" x14ac:dyDescent="0.25">
      <c r="B224" s="14"/>
      <c r="C224" s="3"/>
      <c r="D224" s="3"/>
      <c r="E224" s="3"/>
      <c r="F224" s="3"/>
      <c r="G224" s="3"/>
      <c r="H224" s="3"/>
      <c r="I224" s="11"/>
      <c r="J224" s="11"/>
      <c r="K224" s="11"/>
      <c r="L224" s="11"/>
      <c r="M224" s="3"/>
      <c r="N224" s="3"/>
      <c r="O224" s="11"/>
      <c r="P224" s="11"/>
      <c r="Q224" s="11"/>
      <c r="R224" s="11"/>
      <c r="S224" s="11"/>
      <c r="T224" s="11"/>
      <c r="U224" s="11"/>
      <c r="V224" s="3"/>
      <c r="W224" s="3"/>
      <c r="X224" s="3"/>
      <c r="Y224" s="3"/>
      <c r="Z224" s="18"/>
      <c r="AA224" s="3"/>
      <c r="AB224" s="3"/>
      <c r="AC224" s="3"/>
      <c r="AD224" s="8"/>
      <c r="AE224" s="8"/>
      <c r="AF224" s="8"/>
    </row>
    <row r="225" spans="2:32" x14ac:dyDescent="0.25">
      <c r="B225" s="14"/>
      <c r="C225" s="3"/>
      <c r="D225" s="3"/>
      <c r="E225" s="3"/>
      <c r="F225" s="3"/>
      <c r="G225" s="3"/>
      <c r="H225" s="3"/>
      <c r="I225" s="11"/>
      <c r="J225" s="11"/>
      <c r="K225" s="11"/>
      <c r="L225" s="11"/>
      <c r="M225" s="3"/>
      <c r="N225" s="3"/>
      <c r="O225" s="11"/>
      <c r="P225" s="11"/>
      <c r="Q225" s="11"/>
      <c r="R225" s="11"/>
      <c r="S225" s="11"/>
      <c r="T225" s="11"/>
      <c r="U225" s="11"/>
      <c r="V225" s="3"/>
      <c r="W225" s="3"/>
      <c r="X225" s="3"/>
      <c r="Y225" s="3"/>
      <c r="Z225" s="18"/>
      <c r="AA225" s="3"/>
      <c r="AB225" s="3"/>
      <c r="AC225" s="3"/>
      <c r="AD225" s="8"/>
      <c r="AE225" s="8"/>
      <c r="AF225" s="8"/>
    </row>
    <row r="226" spans="2:32" x14ac:dyDescent="0.25">
      <c r="B226" s="14"/>
      <c r="C226" s="3"/>
      <c r="D226" s="3"/>
      <c r="E226" s="3"/>
      <c r="F226" s="3"/>
      <c r="G226" s="3"/>
      <c r="H226" s="3"/>
      <c r="I226" s="11"/>
      <c r="J226" s="11"/>
      <c r="K226" s="11"/>
      <c r="L226" s="11"/>
      <c r="M226" s="3"/>
      <c r="N226" s="3"/>
      <c r="O226" s="11"/>
      <c r="P226" s="11"/>
      <c r="Q226" s="11"/>
      <c r="R226" s="11"/>
      <c r="S226" s="11"/>
      <c r="T226" s="11"/>
      <c r="U226" s="11"/>
      <c r="V226" s="3"/>
      <c r="W226" s="3"/>
      <c r="X226" s="3"/>
      <c r="Y226" s="3"/>
      <c r="Z226" s="18"/>
      <c r="AA226" s="3"/>
      <c r="AB226" s="3"/>
      <c r="AC226" s="3"/>
      <c r="AD226" s="8"/>
      <c r="AE226" s="8"/>
      <c r="AF226" s="8"/>
    </row>
    <row r="227" spans="2:32" x14ac:dyDescent="0.25">
      <c r="B227" s="14"/>
      <c r="C227" s="3"/>
      <c r="D227" s="3"/>
      <c r="E227" s="3"/>
      <c r="F227" s="3"/>
      <c r="G227" s="3"/>
      <c r="H227" s="3"/>
      <c r="I227" s="11"/>
      <c r="J227" s="11"/>
      <c r="K227" s="11"/>
      <c r="L227" s="11"/>
      <c r="M227" s="3"/>
      <c r="N227" s="3"/>
      <c r="O227" s="11"/>
      <c r="P227" s="11"/>
      <c r="Q227" s="11"/>
      <c r="R227" s="11"/>
      <c r="S227" s="11"/>
      <c r="T227" s="11"/>
      <c r="U227" s="11"/>
      <c r="V227" s="3"/>
      <c r="W227" s="3"/>
      <c r="X227" s="3"/>
      <c r="Y227" s="3"/>
      <c r="Z227" s="18"/>
      <c r="AA227" s="3"/>
      <c r="AB227" s="3"/>
      <c r="AC227" s="3"/>
      <c r="AD227" s="8"/>
      <c r="AE227" s="8"/>
      <c r="AF227" s="8"/>
    </row>
    <row r="228" spans="2:32" x14ac:dyDescent="0.25">
      <c r="B228" s="14"/>
      <c r="C228" s="3"/>
      <c r="D228" s="3"/>
      <c r="E228" s="3"/>
      <c r="F228" s="3"/>
      <c r="G228" s="3"/>
      <c r="H228" s="3"/>
      <c r="I228" s="11"/>
      <c r="J228" s="11"/>
      <c r="K228" s="11"/>
      <c r="L228" s="11"/>
      <c r="M228" s="3"/>
      <c r="N228" s="3"/>
      <c r="O228" s="11"/>
      <c r="P228" s="11"/>
      <c r="Q228" s="11"/>
      <c r="R228" s="11"/>
      <c r="S228" s="11"/>
      <c r="T228" s="11"/>
      <c r="U228" s="11"/>
      <c r="V228" s="3"/>
      <c r="W228" s="3"/>
      <c r="X228" s="3"/>
      <c r="Y228" s="3"/>
      <c r="Z228" s="18"/>
      <c r="AA228" s="3"/>
      <c r="AB228" s="3"/>
      <c r="AC228" s="3"/>
      <c r="AD228" s="8"/>
      <c r="AE228" s="8"/>
      <c r="AF228" s="8"/>
    </row>
    <row r="229" spans="2:32" x14ac:dyDescent="0.25">
      <c r="B229" s="14"/>
      <c r="C229" s="3"/>
      <c r="D229" s="3"/>
      <c r="E229" s="3"/>
      <c r="F229" s="3"/>
      <c r="G229" s="3"/>
      <c r="H229" s="3"/>
      <c r="I229" s="11"/>
      <c r="J229" s="11"/>
      <c r="K229" s="11"/>
      <c r="L229" s="11"/>
      <c r="M229" s="3"/>
      <c r="N229" s="3"/>
      <c r="O229" s="11"/>
      <c r="P229" s="11"/>
      <c r="Q229" s="11"/>
      <c r="R229" s="11"/>
      <c r="S229" s="11"/>
      <c r="T229" s="11"/>
      <c r="U229" s="11"/>
      <c r="V229" s="3"/>
      <c r="W229" s="3"/>
      <c r="X229" s="3"/>
      <c r="Y229" s="3"/>
      <c r="Z229" s="18"/>
      <c r="AA229" s="3"/>
      <c r="AB229" s="3"/>
      <c r="AC229" s="3"/>
      <c r="AD229" s="8"/>
      <c r="AE229" s="8"/>
      <c r="AF229" s="8"/>
    </row>
    <row r="230" spans="2:32" x14ac:dyDescent="0.25">
      <c r="B230" s="14"/>
      <c r="C230" s="3"/>
      <c r="D230" s="3"/>
      <c r="E230" s="3"/>
      <c r="F230" s="3"/>
      <c r="G230" s="3"/>
      <c r="H230" s="3"/>
      <c r="I230" s="11"/>
      <c r="J230" s="11"/>
      <c r="K230" s="11"/>
      <c r="L230" s="11"/>
      <c r="M230" s="3"/>
      <c r="N230" s="3"/>
      <c r="O230" s="11"/>
      <c r="P230" s="11"/>
      <c r="Q230" s="11"/>
      <c r="R230" s="11"/>
      <c r="S230" s="11"/>
      <c r="T230" s="11"/>
      <c r="U230" s="11"/>
      <c r="V230" s="3"/>
      <c r="W230" s="3"/>
      <c r="X230" s="3"/>
      <c r="Y230" s="3"/>
      <c r="Z230" s="18"/>
      <c r="AA230" s="3"/>
      <c r="AB230" s="3"/>
      <c r="AC230" s="3"/>
      <c r="AD230" s="8"/>
      <c r="AE230" s="8"/>
      <c r="AF230" s="8"/>
    </row>
    <row r="231" spans="2:32" x14ac:dyDescent="0.25">
      <c r="B231" s="14"/>
      <c r="C231" s="3"/>
      <c r="D231" s="3"/>
      <c r="E231" s="3"/>
      <c r="F231" s="3"/>
      <c r="G231" s="3"/>
      <c r="H231" s="3"/>
      <c r="I231" s="11"/>
      <c r="J231" s="11"/>
      <c r="K231" s="11"/>
      <c r="L231" s="11"/>
      <c r="M231" s="3"/>
      <c r="N231" s="3"/>
      <c r="O231" s="11"/>
      <c r="P231" s="11"/>
      <c r="Q231" s="11"/>
      <c r="R231" s="11"/>
      <c r="S231" s="11"/>
      <c r="T231" s="11"/>
      <c r="U231" s="11"/>
      <c r="V231" s="3"/>
      <c r="W231" s="3"/>
      <c r="X231" s="3"/>
      <c r="Y231" s="3"/>
      <c r="Z231" s="18"/>
      <c r="AA231" s="3"/>
      <c r="AB231" s="3"/>
      <c r="AC231" s="3"/>
      <c r="AD231" s="8"/>
      <c r="AE231" s="8"/>
      <c r="AF231" s="8"/>
    </row>
    <row r="232" spans="2:32" x14ac:dyDescent="0.25">
      <c r="B232" s="14"/>
      <c r="C232" s="3"/>
      <c r="D232" s="3"/>
      <c r="E232" s="3"/>
      <c r="F232" s="3"/>
      <c r="G232" s="3"/>
      <c r="H232" s="3"/>
      <c r="I232" s="11"/>
      <c r="J232" s="11"/>
      <c r="K232" s="11"/>
      <c r="L232" s="11"/>
      <c r="M232" s="3"/>
      <c r="N232" s="3"/>
      <c r="O232" s="11"/>
      <c r="P232" s="11"/>
      <c r="Q232" s="11"/>
      <c r="R232" s="11"/>
      <c r="S232" s="11"/>
      <c r="T232" s="11"/>
      <c r="U232" s="11"/>
      <c r="V232" s="3"/>
      <c r="W232" s="3"/>
      <c r="X232" s="3"/>
      <c r="Y232" s="3"/>
      <c r="Z232" s="18"/>
      <c r="AA232" s="3"/>
      <c r="AB232" s="3"/>
      <c r="AC232" s="3"/>
      <c r="AD232" s="8"/>
      <c r="AE232" s="8"/>
      <c r="AF232" s="8"/>
    </row>
    <row r="233" spans="2:32" x14ac:dyDescent="0.25">
      <c r="B233" s="14"/>
      <c r="C233" s="3"/>
      <c r="D233" s="3"/>
      <c r="E233" s="3"/>
      <c r="F233" s="3"/>
      <c r="G233" s="3"/>
      <c r="H233" s="3"/>
      <c r="I233" s="11"/>
      <c r="J233" s="11"/>
      <c r="K233" s="11"/>
      <c r="L233" s="11"/>
      <c r="M233" s="3"/>
      <c r="N233" s="3"/>
      <c r="O233" s="11"/>
      <c r="P233" s="11"/>
      <c r="Q233" s="11"/>
      <c r="R233" s="11"/>
      <c r="S233" s="11"/>
      <c r="T233" s="11"/>
      <c r="U233" s="11"/>
      <c r="V233" s="3"/>
      <c r="W233" s="3"/>
      <c r="X233" s="3"/>
      <c r="Y233" s="3"/>
      <c r="Z233" s="18"/>
      <c r="AA233" s="3"/>
      <c r="AB233" s="3"/>
      <c r="AC233" s="3"/>
      <c r="AD233" s="8"/>
      <c r="AE233" s="8"/>
      <c r="AF233" s="8"/>
    </row>
    <row r="234" spans="2:32" x14ac:dyDescent="0.25">
      <c r="B234" s="14"/>
      <c r="C234" s="3"/>
      <c r="D234" s="3"/>
      <c r="E234" s="3"/>
      <c r="F234" s="3"/>
      <c r="G234" s="3"/>
      <c r="H234" s="3"/>
      <c r="I234" s="11"/>
      <c r="J234" s="11"/>
      <c r="K234" s="11"/>
      <c r="L234" s="11"/>
      <c r="M234" s="3"/>
      <c r="N234" s="3"/>
      <c r="O234" s="11"/>
      <c r="P234" s="11"/>
      <c r="Q234" s="11"/>
      <c r="R234" s="11"/>
      <c r="S234" s="11"/>
      <c r="T234" s="11"/>
      <c r="U234" s="11"/>
      <c r="V234" s="3"/>
      <c r="W234" s="3"/>
      <c r="X234" s="3"/>
      <c r="Y234" s="3"/>
      <c r="Z234" s="18"/>
      <c r="AA234" s="3"/>
      <c r="AB234" s="3"/>
      <c r="AC234" s="3"/>
      <c r="AD234" s="8"/>
      <c r="AE234" s="8"/>
      <c r="AF234" s="8"/>
    </row>
    <row r="235" spans="2:32" x14ac:dyDescent="0.25">
      <c r="B235" s="14"/>
      <c r="C235" s="3"/>
      <c r="D235" s="3"/>
      <c r="E235" s="3"/>
      <c r="F235" s="3"/>
      <c r="G235" s="3"/>
      <c r="H235" s="3"/>
      <c r="I235" s="11"/>
      <c r="J235" s="11"/>
      <c r="K235" s="11"/>
      <c r="L235" s="11"/>
      <c r="M235" s="3"/>
      <c r="N235" s="3"/>
      <c r="O235" s="11"/>
      <c r="P235" s="11"/>
      <c r="Q235" s="11"/>
      <c r="R235" s="11"/>
      <c r="S235" s="11"/>
      <c r="T235" s="11"/>
      <c r="U235" s="11"/>
      <c r="V235" s="3"/>
      <c r="W235" s="3"/>
      <c r="X235" s="3"/>
      <c r="Y235" s="3"/>
      <c r="Z235" s="18"/>
      <c r="AA235" s="3"/>
      <c r="AB235" s="3"/>
      <c r="AC235" s="3"/>
      <c r="AD235" s="8"/>
      <c r="AE235" s="8"/>
      <c r="AF235" s="8"/>
    </row>
    <row r="236" spans="2:32" x14ac:dyDescent="0.25">
      <c r="B236" s="14"/>
      <c r="C236" s="3"/>
      <c r="D236" s="3"/>
      <c r="E236" s="3"/>
      <c r="F236" s="3"/>
      <c r="G236" s="3"/>
      <c r="H236" s="3"/>
      <c r="I236" s="11"/>
      <c r="J236" s="11"/>
      <c r="K236" s="11"/>
      <c r="L236" s="11"/>
      <c r="M236" s="3"/>
      <c r="N236" s="3"/>
      <c r="O236" s="11"/>
      <c r="P236" s="11"/>
      <c r="Q236" s="11"/>
      <c r="R236" s="11"/>
      <c r="S236" s="11"/>
      <c r="T236" s="11"/>
      <c r="U236" s="11"/>
      <c r="V236" s="3"/>
      <c r="W236" s="3"/>
      <c r="X236" s="3"/>
      <c r="Y236" s="3"/>
      <c r="Z236" s="18"/>
      <c r="AA236" s="3"/>
      <c r="AB236" s="3"/>
      <c r="AC236" s="3"/>
      <c r="AD236" s="8"/>
      <c r="AE236" s="8"/>
      <c r="AF236" s="8"/>
    </row>
    <row r="237" spans="2:32" x14ac:dyDescent="0.25">
      <c r="B237" s="14"/>
      <c r="C237" s="3"/>
      <c r="D237" s="3"/>
      <c r="E237" s="3"/>
      <c r="F237" s="3"/>
      <c r="G237" s="3"/>
      <c r="H237" s="3"/>
      <c r="I237" s="11"/>
      <c r="J237" s="11"/>
      <c r="K237" s="11"/>
      <c r="L237" s="11"/>
      <c r="M237" s="3"/>
      <c r="N237" s="3"/>
      <c r="O237" s="11"/>
      <c r="P237" s="11"/>
      <c r="Q237" s="11"/>
      <c r="R237" s="11"/>
      <c r="S237" s="11"/>
      <c r="T237" s="11"/>
      <c r="U237" s="11"/>
      <c r="V237" s="3"/>
      <c r="W237" s="3"/>
      <c r="X237" s="3"/>
      <c r="Y237" s="3"/>
      <c r="Z237" s="18"/>
      <c r="AA237" s="3"/>
      <c r="AB237" s="3"/>
      <c r="AC237" s="3"/>
      <c r="AD237" s="8"/>
      <c r="AE237" s="8"/>
      <c r="AF237" s="8"/>
    </row>
    <row r="238" spans="2:32" x14ac:dyDescent="0.25">
      <c r="B238" s="14"/>
      <c r="C238" s="3"/>
      <c r="D238" s="3"/>
      <c r="E238" s="3"/>
      <c r="F238" s="3"/>
      <c r="G238" s="3"/>
      <c r="H238" s="3"/>
      <c r="I238" s="11"/>
      <c r="J238" s="11"/>
      <c r="K238" s="11"/>
      <c r="L238" s="11"/>
      <c r="M238" s="3"/>
      <c r="N238" s="3"/>
      <c r="O238" s="11"/>
      <c r="P238" s="11"/>
      <c r="Q238" s="11"/>
      <c r="R238" s="11"/>
      <c r="S238" s="11"/>
      <c r="T238" s="11"/>
      <c r="U238" s="11"/>
      <c r="V238" s="3"/>
      <c r="W238" s="3"/>
      <c r="X238" s="3"/>
      <c r="Y238" s="3"/>
      <c r="Z238" s="18"/>
      <c r="AA238" s="3"/>
      <c r="AB238" s="3"/>
      <c r="AC238" s="3"/>
      <c r="AD238" s="8"/>
      <c r="AE238" s="8"/>
      <c r="AF238" s="8"/>
    </row>
    <row r="239" spans="2:32" x14ac:dyDescent="0.25">
      <c r="B239" s="14"/>
      <c r="C239" s="3"/>
      <c r="D239" s="3"/>
      <c r="E239" s="3"/>
      <c r="F239" s="3"/>
      <c r="G239" s="3"/>
      <c r="H239" s="3"/>
      <c r="I239" s="11"/>
      <c r="J239" s="11"/>
      <c r="K239" s="11"/>
      <c r="L239" s="11"/>
      <c r="M239" s="3"/>
      <c r="N239" s="3"/>
      <c r="O239" s="11"/>
      <c r="P239" s="11"/>
      <c r="Q239" s="11"/>
      <c r="R239" s="11"/>
      <c r="S239" s="11"/>
      <c r="T239" s="11"/>
      <c r="U239" s="11"/>
      <c r="V239" s="3"/>
      <c r="W239" s="3"/>
      <c r="X239" s="3"/>
      <c r="Y239" s="3"/>
      <c r="Z239" s="18"/>
      <c r="AA239" s="3"/>
      <c r="AB239" s="3"/>
      <c r="AC239" s="3"/>
      <c r="AD239" s="8"/>
      <c r="AE239" s="8"/>
      <c r="AF239" s="8"/>
    </row>
    <row r="240" spans="2:32" x14ac:dyDescent="0.25">
      <c r="B240" s="14"/>
      <c r="C240" s="3"/>
      <c r="D240" s="3"/>
      <c r="E240" s="3"/>
      <c r="F240" s="3"/>
      <c r="G240" s="3"/>
      <c r="H240" s="3"/>
      <c r="I240" s="11"/>
      <c r="J240" s="11"/>
      <c r="K240" s="11"/>
      <c r="L240" s="11"/>
      <c r="M240" s="3"/>
      <c r="N240" s="3"/>
      <c r="O240" s="11"/>
      <c r="P240" s="11"/>
      <c r="Q240" s="11"/>
      <c r="R240" s="11"/>
      <c r="S240" s="11"/>
      <c r="T240" s="11"/>
      <c r="U240" s="11"/>
      <c r="V240" s="3"/>
      <c r="W240" s="3"/>
      <c r="X240" s="3"/>
      <c r="Y240" s="3"/>
      <c r="Z240" s="18"/>
      <c r="AA240" s="3"/>
      <c r="AB240" s="3"/>
      <c r="AC240" s="3"/>
      <c r="AD240" s="8"/>
      <c r="AE240" s="8"/>
      <c r="AF240" s="8"/>
    </row>
    <row r="241" spans="2:32" x14ac:dyDescent="0.25">
      <c r="B241" s="14"/>
      <c r="C241" s="3"/>
      <c r="D241" s="3"/>
      <c r="E241" s="3"/>
      <c r="F241" s="3"/>
      <c r="G241" s="3"/>
      <c r="H241" s="3"/>
      <c r="I241" s="11"/>
      <c r="J241" s="11"/>
      <c r="K241" s="11"/>
      <c r="L241" s="11"/>
      <c r="M241" s="3"/>
      <c r="N241" s="3"/>
      <c r="O241" s="11"/>
      <c r="P241" s="11"/>
      <c r="Q241" s="11"/>
      <c r="R241" s="11"/>
      <c r="S241" s="11"/>
      <c r="T241" s="11"/>
      <c r="U241" s="11"/>
      <c r="V241" s="3"/>
      <c r="W241" s="3"/>
      <c r="X241" s="3"/>
      <c r="Y241" s="3"/>
      <c r="Z241" s="18"/>
      <c r="AA241" s="3"/>
      <c r="AB241" s="3"/>
      <c r="AC241" s="3"/>
      <c r="AD241" s="8"/>
      <c r="AE241" s="8"/>
      <c r="AF241" s="8"/>
    </row>
    <row r="242" spans="2:32" x14ac:dyDescent="0.25">
      <c r="B242" s="14"/>
      <c r="C242" s="3"/>
      <c r="D242" s="3"/>
      <c r="E242" s="3"/>
      <c r="F242" s="3"/>
      <c r="G242" s="3"/>
      <c r="H242" s="3"/>
      <c r="I242" s="11"/>
      <c r="J242" s="11"/>
      <c r="K242" s="11"/>
      <c r="L242" s="11"/>
      <c r="M242" s="3"/>
      <c r="N242" s="3"/>
      <c r="O242" s="11"/>
      <c r="P242" s="11"/>
      <c r="Q242" s="11"/>
      <c r="R242" s="11"/>
      <c r="S242" s="11"/>
      <c r="T242" s="11"/>
      <c r="U242" s="11"/>
      <c r="V242" s="3"/>
      <c r="W242" s="3"/>
      <c r="X242" s="3"/>
      <c r="Y242" s="3"/>
      <c r="Z242" s="18"/>
      <c r="AA242" s="3"/>
      <c r="AB242" s="3"/>
      <c r="AC242" s="3"/>
      <c r="AD242" s="8"/>
      <c r="AE242" s="8"/>
      <c r="AF242" s="8"/>
    </row>
    <row r="243" spans="2:32" x14ac:dyDescent="0.25">
      <c r="B243" s="14"/>
      <c r="C243" s="3"/>
      <c r="D243" s="3"/>
      <c r="E243" s="3"/>
      <c r="F243" s="3"/>
      <c r="G243" s="3"/>
      <c r="H243" s="3"/>
      <c r="I243" s="11"/>
      <c r="J243" s="11"/>
      <c r="K243" s="11"/>
      <c r="L243" s="11"/>
      <c r="M243" s="3"/>
      <c r="N243" s="3"/>
      <c r="O243" s="11"/>
      <c r="P243" s="11"/>
      <c r="Q243" s="11"/>
      <c r="R243" s="11"/>
      <c r="S243" s="11"/>
      <c r="T243" s="11"/>
      <c r="U243" s="11"/>
      <c r="V243" s="3"/>
      <c r="W243" s="3"/>
      <c r="X243" s="3"/>
      <c r="Y243" s="3"/>
      <c r="Z243" s="18"/>
      <c r="AA243" s="3"/>
      <c r="AB243" s="3"/>
      <c r="AC243" s="3"/>
      <c r="AD243" s="8"/>
      <c r="AE243" s="8"/>
      <c r="AF243" s="8"/>
    </row>
    <row r="244" spans="2:32" x14ac:dyDescent="0.25">
      <c r="B244" s="14"/>
      <c r="C244" s="3"/>
      <c r="D244" s="3"/>
      <c r="E244" s="3"/>
      <c r="F244" s="3"/>
      <c r="G244" s="3"/>
      <c r="H244" s="3"/>
      <c r="I244" s="11"/>
      <c r="J244" s="11"/>
      <c r="K244" s="11"/>
      <c r="L244" s="11"/>
      <c r="M244" s="3"/>
      <c r="N244" s="3"/>
      <c r="O244" s="11"/>
      <c r="P244" s="11"/>
      <c r="Q244" s="11"/>
      <c r="R244" s="11"/>
      <c r="S244" s="11"/>
      <c r="T244" s="11"/>
      <c r="U244" s="11"/>
      <c r="V244" s="3"/>
      <c r="W244" s="3"/>
      <c r="X244" s="3"/>
      <c r="Y244" s="3"/>
      <c r="Z244" s="18"/>
      <c r="AA244" s="3"/>
      <c r="AB244" s="3"/>
      <c r="AC244" s="3"/>
      <c r="AD244" s="8"/>
      <c r="AE244" s="8"/>
      <c r="AF244" s="8"/>
    </row>
    <row r="245" spans="2:32" x14ac:dyDescent="0.25">
      <c r="B245" s="14"/>
      <c r="C245" s="3"/>
      <c r="D245" s="3"/>
      <c r="E245" s="3"/>
      <c r="F245" s="3"/>
      <c r="G245" s="3"/>
      <c r="H245" s="3"/>
      <c r="I245" s="11"/>
      <c r="J245" s="11"/>
      <c r="K245" s="11"/>
      <c r="L245" s="11"/>
      <c r="M245" s="3"/>
      <c r="N245" s="3"/>
      <c r="O245" s="11"/>
      <c r="P245" s="11"/>
      <c r="Q245" s="11"/>
      <c r="R245" s="11"/>
      <c r="S245" s="11"/>
      <c r="T245" s="11"/>
      <c r="U245" s="11"/>
      <c r="V245" s="3"/>
      <c r="W245" s="3"/>
      <c r="X245" s="3"/>
      <c r="Y245" s="3"/>
      <c r="Z245" s="18"/>
      <c r="AA245" s="3"/>
      <c r="AB245" s="3"/>
      <c r="AC245" s="3"/>
      <c r="AD245" s="8"/>
      <c r="AE245" s="8"/>
      <c r="AF245" s="8"/>
    </row>
    <row r="246" spans="2:32" x14ac:dyDescent="0.25">
      <c r="B246" s="14"/>
      <c r="C246" s="3"/>
      <c r="D246" s="3"/>
      <c r="E246" s="3"/>
      <c r="F246" s="3"/>
      <c r="G246" s="3"/>
      <c r="H246" s="3"/>
      <c r="I246" s="11"/>
      <c r="J246" s="11"/>
      <c r="K246" s="11"/>
      <c r="L246" s="11"/>
      <c r="M246" s="3"/>
      <c r="N246" s="3"/>
      <c r="O246" s="11"/>
      <c r="P246" s="11"/>
      <c r="Q246" s="11"/>
      <c r="R246" s="11"/>
      <c r="S246" s="11"/>
      <c r="T246" s="11"/>
      <c r="U246" s="11"/>
      <c r="V246" s="3"/>
      <c r="W246" s="3"/>
      <c r="X246" s="3"/>
      <c r="Y246" s="3"/>
      <c r="Z246" s="18"/>
      <c r="AA246" s="3"/>
      <c r="AB246" s="3"/>
      <c r="AC246" s="3"/>
      <c r="AD246" s="8"/>
      <c r="AE246" s="8"/>
      <c r="AF246" s="8"/>
    </row>
    <row r="247" spans="2:32" x14ac:dyDescent="0.25">
      <c r="B247" s="14"/>
      <c r="C247" s="3"/>
      <c r="D247" s="3"/>
      <c r="E247" s="3"/>
      <c r="F247" s="3"/>
      <c r="G247" s="3"/>
      <c r="H247" s="3"/>
      <c r="I247" s="11"/>
      <c r="J247" s="11"/>
      <c r="K247" s="11"/>
      <c r="L247" s="11"/>
      <c r="M247" s="3"/>
      <c r="N247" s="3"/>
      <c r="O247" s="11"/>
      <c r="P247" s="11"/>
      <c r="Q247" s="11"/>
      <c r="R247" s="11"/>
      <c r="S247" s="11"/>
      <c r="T247" s="11"/>
      <c r="U247" s="11"/>
      <c r="V247" s="3"/>
      <c r="W247" s="3"/>
      <c r="X247" s="3"/>
      <c r="Y247" s="3"/>
      <c r="Z247" s="18"/>
      <c r="AA247" s="3"/>
      <c r="AB247" s="3"/>
      <c r="AC247" s="3"/>
      <c r="AD247" s="8"/>
      <c r="AE247" s="8"/>
      <c r="AF247" s="8"/>
    </row>
    <row r="248" spans="2:32" x14ac:dyDescent="0.25">
      <c r="B248" s="14"/>
      <c r="C248" s="3"/>
      <c r="D248" s="3"/>
      <c r="E248" s="3"/>
      <c r="F248" s="3"/>
      <c r="G248" s="3"/>
      <c r="H248" s="3"/>
      <c r="I248" s="11"/>
      <c r="J248" s="11"/>
      <c r="K248" s="11"/>
      <c r="L248" s="11"/>
      <c r="M248" s="3"/>
      <c r="N248" s="3"/>
      <c r="O248" s="11"/>
      <c r="P248" s="11"/>
      <c r="Q248" s="11"/>
      <c r="R248" s="11"/>
      <c r="S248" s="11"/>
      <c r="T248" s="11"/>
      <c r="U248" s="11"/>
      <c r="V248" s="3"/>
      <c r="W248" s="3"/>
      <c r="X248" s="3"/>
      <c r="Y248" s="3"/>
      <c r="Z248" s="18"/>
      <c r="AA248" s="3"/>
      <c r="AB248" s="3"/>
      <c r="AC248" s="3"/>
      <c r="AD248" s="8"/>
      <c r="AE248" s="8"/>
      <c r="AF248" s="8"/>
    </row>
    <row r="249" spans="2:32" x14ac:dyDescent="0.25">
      <c r="B249" s="14"/>
      <c r="C249" s="3"/>
      <c r="D249" s="3"/>
      <c r="E249" s="3"/>
      <c r="F249" s="3"/>
      <c r="G249" s="3"/>
      <c r="H249" s="3"/>
      <c r="I249" s="11"/>
      <c r="J249" s="11"/>
      <c r="K249" s="11"/>
      <c r="L249" s="11"/>
      <c r="M249" s="3"/>
      <c r="N249" s="3"/>
      <c r="O249" s="11"/>
      <c r="P249" s="11"/>
      <c r="Q249" s="11"/>
      <c r="R249" s="11"/>
      <c r="S249" s="11"/>
      <c r="T249" s="11"/>
      <c r="U249" s="11"/>
      <c r="V249" s="3"/>
      <c r="W249" s="3"/>
      <c r="X249" s="3"/>
      <c r="Y249" s="3"/>
      <c r="Z249" s="18"/>
      <c r="AA249" s="3"/>
      <c r="AB249" s="3"/>
      <c r="AC249" s="3"/>
      <c r="AD249" s="8"/>
      <c r="AE249" s="8"/>
      <c r="AF249" s="8"/>
    </row>
    <row r="250" spans="2:32" x14ac:dyDescent="0.25">
      <c r="B250" s="14"/>
      <c r="C250" s="3"/>
      <c r="D250" s="3"/>
      <c r="E250" s="3"/>
      <c r="F250" s="3"/>
      <c r="G250" s="3"/>
      <c r="H250" s="3"/>
      <c r="I250" s="11"/>
      <c r="J250" s="11"/>
      <c r="K250" s="11"/>
      <c r="L250" s="11"/>
      <c r="M250" s="3"/>
      <c r="N250" s="3"/>
      <c r="O250" s="11"/>
      <c r="P250" s="11"/>
      <c r="Q250" s="11"/>
      <c r="R250" s="11"/>
      <c r="S250" s="11"/>
      <c r="T250" s="11"/>
      <c r="U250" s="11"/>
      <c r="V250" s="3"/>
      <c r="W250" s="3"/>
      <c r="X250" s="3"/>
      <c r="Y250" s="3"/>
      <c r="Z250" s="18"/>
      <c r="AA250" s="3"/>
      <c r="AB250" s="3"/>
      <c r="AC250" s="3"/>
      <c r="AD250" s="8"/>
      <c r="AE250" s="8"/>
      <c r="AF250" s="8"/>
    </row>
    <row r="251" spans="2:32" x14ac:dyDescent="0.25">
      <c r="B251" s="14"/>
      <c r="C251" s="3"/>
      <c r="D251" s="3"/>
      <c r="E251" s="3"/>
      <c r="F251" s="3"/>
      <c r="G251" s="3"/>
      <c r="H251" s="3"/>
      <c r="I251" s="11"/>
      <c r="J251" s="11"/>
      <c r="K251" s="11"/>
      <c r="L251" s="11"/>
      <c r="M251" s="3"/>
      <c r="N251" s="3"/>
      <c r="O251" s="11"/>
      <c r="P251" s="11"/>
      <c r="Q251" s="11"/>
      <c r="R251" s="11"/>
      <c r="S251" s="11"/>
      <c r="T251" s="11"/>
      <c r="U251" s="11"/>
      <c r="V251" s="3"/>
      <c r="W251" s="3"/>
      <c r="X251" s="3"/>
      <c r="Y251" s="3"/>
      <c r="Z251" s="18"/>
      <c r="AA251" s="3"/>
      <c r="AB251" s="3"/>
      <c r="AC251" s="3"/>
      <c r="AD251" s="8"/>
      <c r="AE251" s="8"/>
      <c r="AF251" s="8"/>
    </row>
    <row r="252" spans="2:32" x14ac:dyDescent="0.25">
      <c r="B252" s="14"/>
      <c r="C252" s="3"/>
      <c r="D252" s="3"/>
      <c r="E252" s="3"/>
      <c r="F252" s="3"/>
      <c r="G252" s="3"/>
      <c r="H252" s="3"/>
      <c r="I252" s="11"/>
      <c r="J252" s="11"/>
      <c r="K252" s="11"/>
      <c r="L252" s="11"/>
      <c r="M252" s="3"/>
      <c r="N252" s="3"/>
      <c r="O252" s="11"/>
      <c r="P252" s="11"/>
      <c r="Q252" s="11"/>
      <c r="R252" s="11"/>
      <c r="S252" s="11"/>
      <c r="T252" s="11"/>
      <c r="U252" s="11"/>
      <c r="V252" s="3"/>
      <c r="W252" s="3"/>
      <c r="X252" s="3"/>
      <c r="Y252" s="3"/>
      <c r="Z252" s="18"/>
      <c r="AA252" s="3"/>
      <c r="AB252" s="3"/>
      <c r="AC252" s="3"/>
      <c r="AD252" s="8"/>
      <c r="AE252" s="8"/>
      <c r="AF252" s="8"/>
    </row>
    <row r="253" spans="2:32" x14ac:dyDescent="0.25">
      <c r="B253" s="14"/>
      <c r="C253" s="3"/>
      <c r="D253" s="3"/>
      <c r="E253" s="3"/>
      <c r="F253" s="3"/>
      <c r="G253" s="3"/>
      <c r="H253" s="3"/>
      <c r="I253" s="11"/>
      <c r="J253" s="11"/>
      <c r="K253" s="11"/>
      <c r="L253" s="11"/>
      <c r="M253" s="3"/>
      <c r="N253" s="3"/>
      <c r="O253" s="11"/>
      <c r="P253" s="11"/>
      <c r="Q253" s="11"/>
      <c r="R253" s="11"/>
      <c r="S253" s="11"/>
      <c r="T253" s="11"/>
      <c r="U253" s="11"/>
      <c r="V253" s="3"/>
      <c r="W253" s="3"/>
      <c r="X253" s="3"/>
      <c r="Y253" s="3"/>
      <c r="Z253" s="18"/>
      <c r="AA253" s="3"/>
      <c r="AB253" s="3"/>
      <c r="AC253" s="3"/>
      <c r="AD253" s="8"/>
      <c r="AE253" s="8"/>
      <c r="AF253" s="8"/>
    </row>
    <row r="254" spans="2:32" x14ac:dyDescent="0.25">
      <c r="B254" s="14"/>
      <c r="C254" s="3"/>
      <c r="D254" s="3"/>
      <c r="E254" s="3"/>
      <c r="F254" s="3"/>
      <c r="G254" s="3"/>
      <c r="H254" s="3"/>
      <c r="I254" s="11"/>
      <c r="J254" s="11"/>
      <c r="K254" s="11"/>
      <c r="L254" s="11"/>
      <c r="M254" s="3"/>
      <c r="N254" s="3"/>
      <c r="O254" s="11"/>
      <c r="P254" s="11"/>
      <c r="Q254" s="11"/>
      <c r="R254" s="11"/>
      <c r="S254" s="11"/>
      <c r="T254" s="11"/>
      <c r="U254" s="11"/>
      <c r="V254" s="3"/>
      <c r="W254" s="3"/>
      <c r="X254" s="3"/>
      <c r="Y254" s="3"/>
      <c r="Z254" s="18"/>
      <c r="AA254" s="3"/>
      <c r="AB254" s="3"/>
      <c r="AC254" s="3"/>
      <c r="AD254" s="8"/>
      <c r="AE254" s="8"/>
      <c r="AF254" s="8"/>
    </row>
    <row r="255" spans="2:32" x14ac:dyDescent="0.25">
      <c r="B255" s="14"/>
      <c r="C255" s="3"/>
      <c r="D255" s="3"/>
      <c r="E255" s="3"/>
      <c r="F255" s="3"/>
      <c r="G255" s="3"/>
      <c r="H255" s="3"/>
      <c r="I255" s="11"/>
      <c r="J255" s="11"/>
      <c r="K255" s="11"/>
      <c r="L255" s="11"/>
      <c r="M255" s="3"/>
      <c r="N255" s="3"/>
      <c r="O255" s="11"/>
      <c r="P255" s="11"/>
      <c r="Q255" s="11"/>
      <c r="R255" s="11"/>
      <c r="S255" s="11"/>
      <c r="T255" s="11"/>
      <c r="U255" s="11"/>
      <c r="V255" s="3"/>
      <c r="W255" s="3"/>
      <c r="X255" s="3"/>
      <c r="Y255" s="3"/>
      <c r="Z255" s="18"/>
      <c r="AA255" s="3"/>
      <c r="AB255" s="3"/>
      <c r="AC255" s="3"/>
      <c r="AD255" s="8"/>
      <c r="AE255" s="8"/>
      <c r="AF255" s="8"/>
    </row>
    <row r="256" spans="2:32" x14ac:dyDescent="0.25">
      <c r="B256" s="14"/>
      <c r="C256" s="3"/>
      <c r="D256" s="3"/>
      <c r="E256" s="3"/>
      <c r="F256" s="3"/>
      <c r="G256" s="3"/>
      <c r="H256" s="3"/>
      <c r="I256" s="11"/>
      <c r="J256" s="11"/>
      <c r="K256" s="11"/>
      <c r="L256" s="11"/>
      <c r="M256" s="3"/>
      <c r="N256" s="3"/>
      <c r="O256" s="11"/>
      <c r="P256" s="11"/>
      <c r="Q256" s="11"/>
      <c r="R256" s="11"/>
      <c r="S256" s="11"/>
      <c r="T256" s="11"/>
      <c r="U256" s="11"/>
      <c r="V256" s="3"/>
      <c r="W256" s="3"/>
      <c r="X256" s="3"/>
      <c r="Y256" s="3"/>
      <c r="Z256" s="18"/>
      <c r="AA256" s="3"/>
      <c r="AB256" s="3"/>
      <c r="AC256" s="3"/>
      <c r="AD256" s="8"/>
      <c r="AE256" s="8"/>
      <c r="AF256" s="8"/>
    </row>
    <row r="257" spans="2:32" x14ac:dyDescent="0.25">
      <c r="B257" s="14"/>
      <c r="C257" s="3"/>
      <c r="D257" s="3"/>
      <c r="E257" s="3"/>
      <c r="F257" s="3"/>
      <c r="G257" s="3"/>
      <c r="H257" s="3"/>
      <c r="I257" s="11"/>
      <c r="J257" s="11"/>
      <c r="K257" s="11"/>
      <c r="L257" s="11"/>
      <c r="M257" s="3"/>
      <c r="N257" s="3"/>
      <c r="O257" s="11"/>
      <c r="P257" s="11"/>
      <c r="Q257" s="11"/>
      <c r="R257" s="11"/>
      <c r="S257" s="11"/>
      <c r="T257" s="11"/>
      <c r="U257" s="11"/>
      <c r="V257" s="3"/>
      <c r="W257" s="3"/>
      <c r="X257" s="3"/>
      <c r="Y257" s="3"/>
      <c r="Z257" s="18"/>
      <c r="AA257" s="3"/>
      <c r="AB257" s="3"/>
      <c r="AC257" s="3"/>
      <c r="AD257" s="8"/>
      <c r="AE257" s="8"/>
      <c r="AF257" s="8"/>
    </row>
    <row r="258" spans="2:32" x14ac:dyDescent="0.25">
      <c r="B258" s="14"/>
      <c r="C258" s="3"/>
      <c r="D258" s="3"/>
      <c r="E258" s="3"/>
      <c r="F258" s="3"/>
      <c r="G258" s="3"/>
      <c r="H258" s="3"/>
      <c r="I258" s="11"/>
      <c r="J258" s="11"/>
      <c r="K258" s="11"/>
      <c r="L258" s="11"/>
      <c r="M258" s="3"/>
      <c r="N258" s="3"/>
      <c r="O258" s="11"/>
      <c r="P258" s="11"/>
      <c r="Q258" s="11"/>
      <c r="R258" s="11"/>
      <c r="S258" s="11"/>
      <c r="T258" s="11"/>
      <c r="U258" s="11"/>
      <c r="V258" s="3"/>
      <c r="W258" s="3"/>
      <c r="X258" s="3"/>
      <c r="Y258" s="3"/>
      <c r="Z258" s="18"/>
      <c r="AA258" s="3"/>
      <c r="AB258" s="3"/>
      <c r="AC258" s="3"/>
      <c r="AD258" s="8"/>
      <c r="AE258" s="8"/>
      <c r="AF258" s="8"/>
    </row>
    <row r="259" spans="2:32" x14ac:dyDescent="0.25">
      <c r="B259" s="14"/>
      <c r="C259" s="3"/>
      <c r="D259" s="3"/>
      <c r="E259" s="3"/>
      <c r="F259" s="3"/>
      <c r="G259" s="3"/>
      <c r="H259" s="3"/>
      <c r="I259" s="11"/>
      <c r="J259" s="11"/>
      <c r="K259" s="11"/>
      <c r="L259" s="11"/>
      <c r="M259" s="3"/>
      <c r="N259" s="3"/>
      <c r="O259" s="11"/>
      <c r="P259" s="11"/>
      <c r="Q259" s="11"/>
      <c r="R259" s="11"/>
      <c r="S259" s="11"/>
      <c r="T259" s="11"/>
      <c r="U259" s="11"/>
      <c r="V259" s="3"/>
      <c r="W259" s="3"/>
      <c r="X259" s="3"/>
      <c r="Y259" s="3"/>
      <c r="Z259" s="18"/>
      <c r="AA259" s="3"/>
      <c r="AB259" s="3"/>
      <c r="AC259" s="3"/>
      <c r="AD259" s="8"/>
      <c r="AE259" s="8"/>
      <c r="AF259" s="8"/>
    </row>
    <row r="260" spans="2:32" x14ac:dyDescent="0.25">
      <c r="B260" s="14"/>
      <c r="C260" s="3"/>
      <c r="D260" s="3"/>
      <c r="E260" s="3"/>
      <c r="F260" s="3"/>
      <c r="G260" s="3"/>
      <c r="H260" s="3"/>
      <c r="I260" s="11"/>
      <c r="J260" s="11"/>
      <c r="K260" s="11"/>
      <c r="L260" s="11"/>
      <c r="M260" s="3"/>
      <c r="N260" s="3"/>
      <c r="O260" s="11"/>
      <c r="P260" s="11"/>
      <c r="Q260" s="11"/>
      <c r="R260" s="11"/>
      <c r="S260" s="11"/>
      <c r="T260" s="11"/>
      <c r="U260" s="11"/>
      <c r="V260" s="3"/>
      <c r="W260" s="3"/>
      <c r="X260" s="3"/>
      <c r="Y260" s="3"/>
      <c r="Z260" s="18"/>
      <c r="AA260" s="3"/>
      <c r="AB260" s="3"/>
      <c r="AC260" s="3"/>
      <c r="AD260" s="8"/>
      <c r="AE260" s="8"/>
      <c r="AF260" s="8"/>
    </row>
    <row r="261" spans="2:32" x14ac:dyDescent="0.25">
      <c r="B261" s="14"/>
      <c r="C261" s="3"/>
      <c r="D261" s="3"/>
      <c r="E261" s="3"/>
      <c r="F261" s="3"/>
      <c r="G261" s="3"/>
      <c r="H261" s="3"/>
      <c r="I261" s="11"/>
      <c r="J261" s="11"/>
      <c r="K261" s="11"/>
      <c r="L261" s="11"/>
      <c r="M261" s="3"/>
      <c r="N261" s="3"/>
      <c r="O261" s="11"/>
      <c r="P261" s="11"/>
      <c r="Q261" s="11"/>
      <c r="R261" s="11"/>
      <c r="S261" s="11"/>
      <c r="T261" s="11"/>
      <c r="U261" s="11"/>
      <c r="V261" s="3"/>
      <c r="W261" s="3"/>
      <c r="X261" s="3"/>
      <c r="Y261" s="3"/>
      <c r="Z261" s="18"/>
      <c r="AA261" s="3"/>
      <c r="AB261" s="3"/>
      <c r="AC261" s="3"/>
      <c r="AD261" s="8"/>
      <c r="AE261" s="8"/>
      <c r="AF261" s="8"/>
    </row>
    <row r="262" spans="2:32" x14ac:dyDescent="0.25">
      <c r="B262" s="14"/>
      <c r="C262" s="3"/>
      <c r="D262" s="3"/>
      <c r="E262" s="3"/>
      <c r="F262" s="3"/>
      <c r="G262" s="3"/>
      <c r="H262" s="3"/>
      <c r="I262" s="11"/>
      <c r="J262" s="11"/>
      <c r="K262" s="11"/>
      <c r="L262" s="11"/>
      <c r="M262" s="3"/>
      <c r="N262" s="3"/>
      <c r="O262" s="11"/>
      <c r="P262" s="11"/>
      <c r="Q262" s="11"/>
      <c r="R262" s="11"/>
      <c r="S262" s="11"/>
      <c r="T262" s="11"/>
      <c r="U262" s="11"/>
      <c r="V262" s="3"/>
      <c r="W262" s="3"/>
      <c r="X262" s="3"/>
      <c r="Y262" s="3"/>
      <c r="Z262" s="18"/>
      <c r="AA262" s="3"/>
      <c r="AB262" s="3"/>
      <c r="AC262" s="3"/>
      <c r="AD262" s="8"/>
      <c r="AE262" s="8"/>
      <c r="AF262" s="8"/>
    </row>
    <row r="263" spans="2:32" x14ac:dyDescent="0.25">
      <c r="B263" s="14"/>
      <c r="C263" s="3"/>
      <c r="D263" s="3"/>
      <c r="E263" s="3"/>
      <c r="F263" s="3"/>
      <c r="G263" s="3"/>
      <c r="H263" s="3"/>
      <c r="I263" s="11"/>
      <c r="J263" s="11"/>
      <c r="K263" s="11"/>
      <c r="L263" s="11"/>
      <c r="M263" s="3"/>
      <c r="N263" s="3"/>
      <c r="O263" s="11"/>
      <c r="P263" s="11"/>
      <c r="Q263" s="11"/>
      <c r="R263" s="11"/>
      <c r="S263" s="11"/>
      <c r="T263" s="11"/>
      <c r="U263" s="11"/>
      <c r="V263" s="3"/>
      <c r="W263" s="3"/>
      <c r="X263" s="3"/>
      <c r="Y263" s="3"/>
      <c r="Z263" s="18"/>
      <c r="AA263" s="3"/>
      <c r="AB263" s="3"/>
      <c r="AC263" s="3"/>
      <c r="AD263" s="8"/>
      <c r="AE263" s="8"/>
      <c r="AF263" s="8"/>
    </row>
    <row r="264" spans="2:32" x14ac:dyDescent="0.25">
      <c r="B264" s="14"/>
      <c r="C264" s="3"/>
      <c r="D264" s="3"/>
      <c r="E264" s="3"/>
      <c r="F264" s="3"/>
      <c r="G264" s="3"/>
      <c r="H264" s="3"/>
      <c r="I264" s="11"/>
      <c r="J264" s="11"/>
      <c r="K264" s="11"/>
      <c r="L264" s="11"/>
      <c r="M264" s="3"/>
      <c r="N264" s="3"/>
      <c r="O264" s="11"/>
      <c r="P264" s="11"/>
      <c r="Q264" s="11"/>
      <c r="R264" s="11"/>
      <c r="S264" s="11"/>
      <c r="T264" s="11"/>
      <c r="U264" s="11"/>
      <c r="V264" s="3"/>
      <c r="W264" s="3"/>
      <c r="X264" s="3"/>
      <c r="Y264" s="3"/>
      <c r="Z264" s="18"/>
      <c r="AA264" s="3"/>
      <c r="AB264" s="3"/>
      <c r="AC264" s="3"/>
      <c r="AD264" s="8"/>
      <c r="AE264" s="8"/>
      <c r="AF264" s="8"/>
    </row>
    <row r="265" spans="2:32" x14ac:dyDescent="0.25">
      <c r="B265" s="14"/>
      <c r="C265" s="3"/>
      <c r="D265" s="3"/>
      <c r="E265" s="3"/>
      <c r="F265" s="3"/>
      <c r="G265" s="3"/>
      <c r="H265" s="3"/>
      <c r="I265" s="11"/>
      <c r="J265" s="11"/>
      <c r="K265" s="11"/>
      <c r="L265" s="11"/>
      <c r="M265" s="3"/>
      <c r="N265" s="3"/>
      <c r="O265" s="11"/>
      <c r="P265" s="11"/>
      <c r="Q265" s="11"/>
      <c r="R265" s="11"/>
      <c r="S265" s="11"/>
      <c r="T265" s="11"/>
      <c r="U265" s="11"/>
      <c r="V265" s="3"/>
      <c r="W265" s="3"/>
      <c r="X265" s="3"/>
      <c r="Y265" s="3"/>
      <c r="Z265" s="18"/>
      <c r="AA265" s="3"/>
      <c r="AB265" s="3"/>
      <c r="AC265" s="3"/>
      <c r="AD265" s="8"/>
      <c r="AE265" s="8"/>
      <c r="AF265" s="8"/>
    </row>
    <row r="266" spans="2:32" x14ac:dyDescent="0.25">
      <c r="B266" s="14"/>
      <c r="C266" s="3"/>
      <c r="D266" s="3"/>
      <c r="E266" s="3"/>
      <c r="F266" s="3"/>
      <c r="G266" s="3"/>
      <c r="H266" s="3"/>
      <c r="I266" s="11"/>
      <c r="J266" s="11"/>
      <c r="K266" s="11"/>
      <c r="L266" s="11"/>
      <c r="M266" s="3"/>
      <c r="N266" s="3"/>
      <c r="O266" s="11"/>
      <c r="P266" s="11"/>
      <c r="Q266" s="11"/>
      <c r="R266" s="11"/>
      <c r="S266" s="11"/>
      <c r="T266" s="11"/>
      <c r="U266" s="11"/>
      <c r="V266" s="3"/>
      <c r="W266" s="3"/>
      <c r="X266" s="3"/>
      <c r="Y266" s="3"/>
      <c r="Z266" s="18"/>
      <c r="AA266" s="18"/>
      <c r="AB266" s="18"/>
      <c r="AC266" s="18"/>
    </row>
    <row r="267" spans="2:32" x14ac:dyDescent="0.25">
      <c r="B267" s="14"/>
      <c r="C267" s="3"/>
      <c r="D267" s="3"/>
      <c r="E267" s="3"/>
      <c r="F267" s="3"/>
      <c r="G267" s="3"/>
      <c r="H267" s="3"/>
      <c r="I267" s="11"/>
      <c r="J267" s="11"/>
      <c r="K267" s="11"/>
      <c r="L267" s="11"/>
      <c r="M267" s="3"/>
      <c r="N267" s="3"/>
      <c r="O267" s="11"/>
      <c r="P267" s="11"/>
      <c r="Q267" s="11"/>
      <c r="R267" s="11"/>
      <c r="S267" s="11"/>
      <c r="T267" s="11"/>
      <c r="U267" s="11"/>
      <c r="V267" s="3"/>
      <c r="W267" s="3"/>
      <c r="X267" s="3"/>
      <c r="Y267" s="3"/>
      <c r="Z267" s="18"/>
      <c r="AA267" s="18"/>
      <c r="AB267" s="18"/>
      <c r="AC267" s="18"/>
    </row>
    <row r="268" spans="2:32" x14ac:dyDescent="0.25">
      <c r="B268" s="14"/>
      <c r="C268" s="3"/>
      <c r="D268" s="3"/>
      <c r="E268" s="3"/>
      <c r="F268" s="3"/>
      <c r="G268" s="3"/>
      <c r="H268" s="3"/>
      <c r="I268" s="11"/>
      <c r="J268" s="11"/>
      <c r="K268" s="11"/>
      <c r="L268" s="11"/>
      <c r="M268" s="3"/>
      <c r="N268" s="3"/>
      <c r="O268" s="11"/>
      <c r="P268" s="11"/>
      <c r="Q268" s="11"/>
      <c r="R268" s="11"/>
      <c r="S268" s="11"/>
      <c r="T268" s="11"/>
      <c r="U268" s="11"/>
      <c r="V268" s="3"/>
      <c r="W268" s="3"/>
      <c r="X268" s="3"/>
      <c r="Y268" s="3"/>
      <c r="Z268" s="18"/>
      <c r="AA268" s="18"/>
      <c r="AB268" s="18"/>
      <c r="AC268" s="18"/>
    </row>
    <row r="269" spans="2:32" x14ac:dyDescent="0.25">
      <c r="B269" s="14"/>
      <c r="C269" s="3"/>
      <c r="D269" s="3"/>
      <c r="E269" s="3"/>
      <c r="F269" s="3"/>
      <c r="G269" s="3"/>
      <c r="H269" s="3"/>
      <c r="I269" s="11"/>
      <c r="J269" s="11"/>
      <c r="K269" s="11"/>
      <c r="L269" s="11"/>
      <c r="M269" s="3"/>
      <c r="N269" s="3"/>
      <c r="O269" s="11"/>
      <c r="P269" s="11"/>
      <c r="Q269" s="11"/>
      <c r="R269" s="11"/>
      <c r="S269" s="11"/>
      <c r="T269" s="11"/>
      <c r="U269" s="11"/>
      <c r="V269" s="3"/>
      <c r="W269" s="3"/>
      <c r="X269" s="3"/>
      <c r="Y269" s="3"/>
      <c r="Z269" s="18"/>
      <c r="AA269" s="18"/>
      <c r="AB269" s="18"/>
      <c r="AC269" s="18"/>
    </row>
    <row r="270" spans="2:32" x14ac:dyDescent="0.25">
      <c r="B270" s="14"/>
      <c r="C270" s="3"/>
      <c r="D270" s="3"/>
      <c r="E270" s="3"/>
      <c r="F270" s="3"/>
      <c r="G270" s="3"/>
      <c r="H270" s="3"/>
      <c r="I270" s="11"/>
      <c r="J270" s="11"/>
      <c r="K270" s="11"/>
      <c r="L270" s="11"/>
      <c r="M270" s="3"/>
      <c r="N270" s="3"/>
      <c r="O270" s="11"/>
      <c r="P270" s="11"/>
      <c r="Q270" s="11"/>
      <c r="R270" s="11"/>
      <c r="S270" s="11"/>
      <c r="T270" s="11"/>
      <c r="U270" s="11"/>
      <c r="V270" s="3"/>
      <c r="W270" s="3"/>
      <c r="X270" s="3"/>
      <c r="Y270" s="3"/>
      <c r="Z270" s="18"/>
      <c r="AA270" s="18"/>
      <c r="AB270" s="18"/>
      <c r="AC270" s="18"/>
    </row>
    <row r="271" spans="2:32" x14ac:dyDescent="0.25">
      <c r="B271" s="14"/>
      <c r="C271" s="3"/>
      <c r="D271" s="3"/>
      <c r="E271" s="3"/>
      <c r="F271" s="3"/>
      <c r="G271" s="3"/>
      <c r="H271" s="3"/>
      <c r="I271" s="11"/>
      <c r="J271" s="11"/>
      <c r="K271" s="11"/>
      <c r="L271" s="11"/>
      <c r="M271" s="3"/>
      <c r="N271" s="3"/>
      <c r="O271" s="11"/>
      <c r="P271" s="11"/>
      <c r="Q271" s="11"/>
      <c r="R271" s="11"/>
      <c r="S271" s="11"/>
      <c r="T271" s="11"/>
      <c r="U271" s="11"/>
      <c r="V271" s="3"/>
      <c r="W271" s="3"/>
      <c r="X271" s="3"/>
      <c r="Y271" s="3"/>
      <c r="Z271" s="18"/>
      <c r="AA271" s="18"/>
      <c r="AB271" s="18"/>
      <c r="AC271" s="18"/>
    </row>
    <row r="272" spans="2:32" x14ac:dyDescent="0.25">
      <c r="B272" s="14"/>
      <c r="C272" s="3"/>
      <c r="D272" s="3"/>
      <c r="E272" s="3"/>
      <c r="F272" s="3"/>
      <c r="G272" s="3"/>
      <c r="H272" s="3"/>
      <c r="I272" s="11"/>
      <c r="J272" s="11"/>
      <c r="K272" s="11"/>
      <c r="L272" s="11"/>
      <c r="M272" s="3"/>
      <c r="N272" s="3"/>
      <c r="O272" s="11"/>
      <c r="P272" s="11"/>
      <c r="Q272" s="11"/>
      <c r="R272" s="11"/>
      <c r="S272" s="11"/>
      <c r="T272" s="11"/>
      <c r="U272" s="11"/>
      <c r="V272" s="3"/>
      <c r="W272" s="3"/>
      <c r="X272" s="3"/>
      <c r="Y272" s="3"/>
      <c r="Z272" s="18"/>
      <c r="AA272" s="18"/>
      <c r="AB272" s="18"/>
      <c r="AC272" s="18"/>
    </row>
    <row r="273" spans="2:29" x14ac:dyDescent="0.25">
      <c r="B273" s="14"/>
      <c r="C273" s="3"/>
      <c r="D273" s="3"/>
      <c r="E273" s="3"/>
      <c r="F273" s="3"/>
      <c r="G273" s="3"/>
      <c r="H273" s="3"/>
      <c r="I273" s="11"/>
      <c r="J273" s="11"/>
      <c r="K273" s="11"/>
      <c r="L273" s="11"/>
      <c r="M273" s="3"/>
      <c r="N273" s="3"/>
      <c r="O273" s="11"/>
      <c r="P273" s="11"/>
      <c r="Q273" s="11"/>
      <c r="R273" s="11"/>
      <c r="S273" s="11"/>
      <c r="T273" s="11"/>
      <c r="U273" s="11"/>
      <c r="V273" s="3"/>
      <c r="W273" s="3"/>
      <c r="X273" s="3"/>
      <c r="Y273" s="3"/>
      <c r="Z273" s="18"/>
      <c r="AA273" s="18"/>
      <c r="AB273" s="18"/>
      <c r="AC273" s="18"/>
    </row>
    <row r="274" spans="2:29" x14ac:dyDescent="0.25">
      <c r="B274" s="14"/>
      <c r="C274" s="3"/>
      <c r="D274" s="3"/>
      <c r="E274" s="3"/>
      <c r="F274" s="3"/>
      <c r="G274" s="3"/>
      <c r="H274" s="3"/>
      <c r="I274" s="11"/>
      <c r="J274" s="11"/>
      <c r="K274" s="11"/>
      <c r="L274" s="11"/>
      <c r="M274" s="3"/>
      <c r="N274" s="3"/>
      <c r="O274" s="11"/>
      <c r="P274" s="11"/>
      <c r="Q274" s="11"/>
      <c r="R274" s="11"/>
      <c r="S274" s="11"/>
      <c r="T274" s="11"/>
      <c r="U274" s="11"/>
      <c r="V274" s="3"/>
      <c r="W274" s="3"/>
      <c r="X274" s="3"/>
      <c r="Y274" s="3"/>
      <c r="Z274" s="18"/>
      <c r="AA274" s="18"/>
      <c r="AB274" s="18"/>
      <c r="AC274" s="18"/>
    </row>
    <row r="275" spans="2:29" x14ac:dyDescent="0.25">
      <c r="B275" s="14"/>
      <c r="C275" s="3"/>
      <c r="D275" s="3"/>
      <c r="E275" s="3"/>
      <c r="F275" s="3"/>
      <c r="G275" s="3"/>
      <c r="H275" s="3"/>
      <c r="I275" s="11"/>
      <c r="J275" s="11"/>
      <c r="K275" s="11"/>
      <c r="L275" s="11"/>
      <c r="M275" s="3"/>
      <c r="N275" s="3"/>
      <c r="O275" s="11"/>
      <c r="P275" s="11"/>
      <c r="Q275" s="11"/>
      <c r="R275" s="11"/>
      <c r="S275" s="11"/>
      <c r="T275" s="11"/>
      <c r="U275" s="11"/>
      <c r="V275" s="3"/>
      <c r="W275" s="3"/>
      <c r="X275" s="3"/>
      <c r="Y275" s="3"/>
      <c r="Z275" s="18"/>
      <c r="AA275" s="18"/>
      <c r="AB275" s="18"/>
      <c r="AC275" s="18"/>
    </row>
    <row r="276" spans="2:29" x14ac:dyDescent="0.25">
      <c r="B276" s="14"/>
      <c r="C276" s="3"/>
      <c r="D276" s="3"/>
      <c r="E276" s="3"/>
      <c r="F276" s="3"/>
      <c r="G276" s="3"/>
      <c r="H276" s="3"/>
      <c r="I276" s="11"/>
      <c r="J276" s="11"/>
      <c r="K276" s="11"/>
      <c r="L276" s="11"/>
      <c r="M276" s="3"/>
      <c r="N276" s="3"/>
      <c r="O276" s="11"/>
      <c r="P276" s="11"/>
      <c r="Q276" s="11"/>
      <c r="R276" s="11"/>
      <c r="S276" s="11"/>
      <c r="T276" s="11"/>
      <c r="U276" s="11"/>
      <c r="V276" s="3"/>
      <c r="W276" s="3"/>
      <c r="X276" s="3"/>
      <c r="Y276" s="3"/>
      <c r="Z276" s="18"/>
      <c r="AA276" s="18"/>
      <c r="AB276" s="18"/>
      <c r="AC276" s="18"/>
    </row>
    <row r="277" spans="2:29" x14ac:dyDescent="0.25">
      <c r="B277" s="10"/>
      <c r="C277" s="8"/>
      <c r="D277" s="8"/>
      <c r="E277" s="8"/>
      <c r="F277" s="8"/>
      <c r="G277" s="8"/>
      <c r="H277" s="8"/>
      <c r="I277" s="9"/>
      <c r="J277" s="9"/>
      <c r="K277" s="9"/>
      <c r="L277" s="9"/>
      <c r="M277" s="8"/>
      <c r="N277" s="8"/>
      <c r="V277" s="8"/>
      <c r="W277" s="8"/>
      <c r="X277" s="8"/>
      <c r="Y277" s="8"/>
    </row>
    <row r="278" spans="2:29" x14ac:dyDescent="0.25">
      <c r="B278" s="10"/>
      <c r="C278" s="8"/>
      <c r="D278" s="8"/>
      <c r="E278" s="8"/>
      <c r="F278" s="8"/>
      <c r="G278" s="8"/>
      <c r="H278" s="8"/>
      <c r="I278" s="9"/>
      <c r="J278" s="9"/>
      <c r="K278" s="9"/>
      <c r="L278" s="9"/>
      <c r="M278" s="8"/>
      <c r="N278" s="8"/>
      <c r="V278" s="8"/>
      <c r="W278" s="8"/>
      <c r="X278" s="8"/>
      <c r="Y278" s="8"/>
    </row>
    <row r="279" spans="2:29" x14ac:dyDescent="0.25">
      <c r="B279" s="10"/>
      <c r="C279" s="8"/>
      <c r="D279" s="8"/>
      <c r="E279" s="8"/>
      <c r="F279" s="8"/>
      <c r="G279" s="8"/>
      <c r="H279" s="8"/>
      <c r="I279" s="9"/>
      <c r="J279" s="9"/>
      <c r="K279" s="9"/>
      <c r="L279" s="9"/>
      <c r="M279" s="8"/>
      <c r="N279" s="8"/>
      <c r="V279" s="8"/>
      <c r="W279" s="8"/>
      <c r="X279" s="8"/>
      <c r="Y279" s="8"/>
    </row>
    <row r="280" spans="2:29" x14ac:dyDescent="0.25">
      <c r="B280" s="10"/>
      <c r="C280" s="8"/>
      <c r="D280" s="8"/>
      <c r="E280" s="8"/>
      <c r="F280" s="8"/>
      <c r="G280" s="8"/>
      <c r="H280" s="8"/>
      <c r="I280" s="9"/>
      <c r="J280" s="9"/>
      <c r="K280" s="9"/>
      <c r="L280" s="9"/>
      <c r="M280" s="8"/>
      <c r="N280" s="8"/>
      <c r="V280" s="8"/>
      <c r="W280" s="8"/>
      <c r="X280" s="8"/>
      <c r="Y280" s="8"/>
    </row>
    <row r="281" spans="2:29" x14ac:dyDescent="0.25">
      <c r="B281" s="10"/>
      <c r="C281" s="8"/>
      <c r="D281" s="8"/>
      <c r="E281" s="8"/>
      <c r="F281" s="8"/>
      <c r="G281" s="8"/>
      <c r="H281" s="8"/>
      <c r="I281" s="9"/>
      <c r="J281" s="9"/>
      <c r="K281" s="9"/>
      <c r="L281" s="9"/>
      <c r="M281" s="8"/>
      <c r="N281" s="8"/>
      <c r="V281" s="8"/>
      <c r="W281" s="8"/>
      <c r="X281" s="8"/>
      <c r="Y281" s="8"/>
    </row>
    <row r="282" spans="2:29" x14ac:dyDescent="0.25">
      <c r="B282" s="10"/>
      <c r="C282" s="8"/>
      <c r="D282" s="8"/>
      <c r="E282" s="8"/>
      <c r="F282" s="8"/>
      <c r="G282" s="8"/>
      <c r="H282" s="8"/>
      <c r="I282" s="9"/>
      <c r="J282" s="9"/>
      <c r="K282" s="9"/>
      <c r="L282" s="9"/>
      <c r="M282" s="8"/>
      <c r="N282" s="8"/>
      <c r="V282" s="8"/>
      <c r="W282" s="8"/>
      <c r="X282" s="8"/>
      <c r="Y282" s="8"/>
    </row>
    <row r="283" spans="2:29" x14ac:dyDescent="0.25">
      <c r="B283" s="10"/>
      <c r="C283" s="8"/>
      <c r="D283" s="8"/>
      <c r="E283" s="8"/>
      <c r="F283" s="8"/>
      <c r="G283" s="8"/>
      <c r="H283" s="8"/>
      <c r="I283" s="9"/>
      <c r="J283" s="9"/>
      <c r="K283" s="9"/>
      <c r="L283" s="9"/>
      <c r="M283" s="8"/>
      <c r="N283" s="8"/>
      <c r="V283" s="8"/>
      <c r="W283" s="8"/>
      <c r="X283" s="8"/>
      <c r="Y283" s="8"/>
    </row>
    <row r="284" spans="2:29" x14ac:dyDescent="0.25">
      <c r="B284" s="10"/>
      <c r="C284" s="8"/>
      <c r="D284" s="8"/>
      <c r="E284" s="8"/>
      <c r="F284" s="8"/>
      <c r="G284" s="8"/>
      <c r="H284" s="8"/>
      <c r="I284" s="9"/>
      <c r="J284" s="9"/>
      <c r="K284" s="9"/>
      <c r="L284" s="9"/>
      <c r="M284" s="8"/>
      <c r="N284" s="8"/>
      <c r="V284" s="8"/>
      <c r="W284" s="8"/>
      <c r="X284" s="8"/>
      <c r="Y284" s="8"/>
    </row>
    <row r="285" spans="2:29" x14ac:dyDescent="0.25">
      <c r="B285" s="10"/>
      <c r="C285" s="8"/>
      <c r="D285" s="8"/>
      <c r="E285" s="8"/>
      <c r="F285" s="8"/>
      <c r="G285" s="8"/>
      <c r="H285" s="8"/>
      <c r="I285" s="8"/>
      <c r="J285" s="8"/>
      <c r="K285" s="8"/>
      <c r="L285" s="8"/>
      <c r="M285" s="8"/>
      <c r="N285" s="8"/>
      <c r="V285" s="8"/>
      <c r="W285" s="8"/>
      <c r="X285" s="8"/>
      <c r="Y285" s="8"/>
    </row>
    <row r="286" spans="2:29" x14ac:dyDescent="0.25">
      <c r="B286" s="10"/>
      <c r="C286" s="8"/>
      <c r="D286" s="8"/>
      <c r="E286" s="8"/>
      <c r="F286" s="8"/>
      <c r="G286" s="8"/>
      <c r="H286" s="8"/>
      <c r="I286" s="8"/>
      <c r="J286" s="8"/>
      <c r="K286" s="8"/>
      <c r="L286" s="8"/>
      <c r="M286" s="8"/>
      <c r="N286" s="8"/>
      <c r="V286" s="8"/>
      <c r="W286" s="8"/>
      <c r="X286" s="8"/>
      <c r="Y286" s="8"/>
    </row>
    <row r="287" spans="2:29" x14ac:dyDescent="0.25">
      <c r="B287" s="10"/>
      <c r="C287" s="8"/>
      <c r="D287" s="8"/>
      <c r="E287" s="8"/>
      <c r="F287" s="8"/>
      <c r="G287" s="8"/>
      <c r="H287" s="8"/>
      <c r="I287" s="8"/>
      <c r="J287" s="8"/>
      <c r="K287" s="8"/>
      <c r="L287" s="8"/>
      <c r="M287" s="8"/>
      <c r="N287" s="8"/>
      <c r="V287" s="8"/>
      <c r="W287" s="8"/>
      <c r="X287" s="8"/>
      <c r="Y287" s="8"/>
    </row>
    <row r="288" spans="2:29" x14ac:dyDescent="0.25">
      <c r="B288" s="10"/>
      <c r="C288" s="8"/>
      <c r="D288" s="8"/>
      <c r="E288" s="8"/>
      <c r="F288" s="8"/>
      <c r="G288" s="8"/>
      <c r="H288" s="8"/>
      <c r="I288" s="8"/>
      <c r="J288" s="8"/>
      <c r="K288" s="8"/>
      <c r="L288" s="8"/>
      <c r="M288" s="8"/>
      <c r="N288" s="8"/>
      <c r="V288" s="8"/>
      <c r="W288" s="8"/>
      <c r="X288" s="8"/>
      <c r="Y288" s="8"/>
    </row>
    <row r="289" spans="2:25" x14ac:dyDescent="0.25">
      <c r="B289" s="10"/>
      <c r="C289" s="8"/>
      <c r="D289" s="8"/>
      <c r="E289" s="8"/>
      <c r="F289" s="8"/>
      <c r="G289" s="8"/>
      <c r="H289" s="8"/>
      <c r="I289" s="8"/>
      <c r="J289" s="8"/>
      <c r="K289" s="8"/>
      <c r="L289" s="8"/>
      <c r="M289" s="8"/>
      <c r="N289" s="8"/>
      <c r="V289" s="8"/>
      <c r="W289" s="8"/>
      <c r="X289" s="8"/>
      <c r="Y289" s="8"/>
    </row>
    <row r="290" spans="2:25" x14ac:dyDescent="0.25">
      <c r="B290" s="10"/>
      <c r="C290" s="8"/>
      <c r="D290" s="8"/>
      <c r="E290" s="8"/>
      <c r="F290" s="8"/>
      <c r="G290" s="8"/>
      <c r="H290" s="8"/>
      <c r="I290" s="8"/>
      <c r="J290" s="8"/>
      <c r="K290" s="8"/>
      <c r="L290" s="8"/>
      <c r="M290" s="8"/>
      <c r="N290" s="8"/>
      <c r="V290" s="8"/>
      <c r="W290" s="8"/>
      <c r="X290" s="8"/>
      <c r="Y290" s="8"/>
    </row>
    <row r="291" spans="2:25" x14ac:dyDescent="0.25">
      <c r="B291" s="10"/>
      <c r="C291" s="8"/>
      <c r="D291" s="8"/>
      <c r="E291" s="8"/>
      <c r="F291" s="8"/>
      <c r="G291" s="8"/>
      <c r="H291" s="8"/>
      <c r="I291" s="8"/>
      <c r="J291" s="8"/>
      <c r="K291" s="8"/>
      <c r="L291" s="8"/>
      <c r="M291" s="8"/>
      <c r="N291" s="8"/>
      <c r="V291" s="8"/>
      <c r="W291" s="8"/>
      <c r="X291" s="8"/>
      <c r="Y291" s="8"/>
    </row>
    <row r="292" spans="2:25" x14ac:dyDescent="0.25">
      <c r="B292" s="10"/>
      <c r="C292" s="8"/>
      <c r="D292" s="8"/>
      <c r="E292" s="8"/>
      <c r="F292" s="8"/>
      <c r="G292" s="8"/>
      <c r="H292" s="8"/>
      <c r="I292" s="8"/>
      <c r="J292" s="8"/>
      <c r="K292" s="8"/>
      <c r="L292" s="8"/>
      <c r="M292" s="8"/>
      <c r="N292" s="8"/>
      <c r="V292" s="8"/>
      <c r="W292" s="8"/>
      <c r="X292" s="8"/>
      <c r="Y292" s="8"/>
    </row>
    <row r="293" spans="2:25" x14ac:dyDescent="0.25">
      <c r="B293" s="10"/>
      <c r="C293" s="8"/>
      <c r="D293" s="8"/>
      <c r="E293" s="8"/>
      <c r="F293" s="8"/>
      <c r="G293" s="8"/>
      <c r="H293" s="8"/>
      <c r="I293" s="8"/>
      <c r="J293" s="8"/>
      <c r="K293" s="8"/>
      <c r="L293" s="8"/>
      <c r="M293" s="8"/>
      <c r="N293" s="8"/>
      <c r="V293" s="8"/>
      <c r="W293" s="8"/>
      <c r="X293" s="8"/>
      <c r="Y293" s="8"/>
    </row>
    <row r="294" spans="2:25" x14ac:dyDescent="0.25">
      <c r="B294" s="10"/>
      <c r="C294" s="8"/>
      <c r="D294" s="8"/>
      <c r="E294" s="8"/>
      <c r="F294" s="8"/>
      <c r="G294" s="8"/>
      <c r="H294" s="8"/>
      <c r="I294" s="8"/>
      <c r="J294" s="8"/>
      <c r="K294" s="8"/>
      <c r="L294" s="8"/>
      <c r="M294" s="8"/>
      <c r="N294" s="8"/>
      <c r="V294" s="8"/>
      <c r="W294" s="8"/>
      <c r="X294" s="8"/>
      <c r="Y294" s="8"/>
    </row>
    <row r="295" spans="2:25" x14ac:dyDescent="0.25">
      <c r="B295" s="10"/>
      <c r="C295" s="8"/>
      <c r="D295" s="8"/>
      <c r="E295" s="8"/>
      <c r="F295" s="8"/>
      <c r="G295" s="8"/>
      <c r="H295" s="8"/>
      <c r="I295" s="8"/>
      <c r="J295" s="8"/>
      <c r="K295" s="8"/>
      <c r="L295" s="8"/>
      <c r="M295" s="8"/>
      <c r="N295" s="8"/>
      <c r="V295" s="8"/>
      <c r="W295" s="8"/>
      <c r="X295" s="8"/>
      <c r="Y295" s="8"/>
    </row>
    <row r="296" spans="2:25" x14ac:dyDescent="0.25">
      <c r="B296" s="10"/>
      <c r="C296" s="8"/>
      <c r="D296" s="8"/>
      <c r="E296" s="8"/>
      <c r="F296" s="8"/>
      <c r="G296" s="8"/>
      <c r="H296" s="8"/>
      <c r="I296" s="8"/>
      <c r="J296" s="8"/>
      <c r="K296" s="8"/>
      <c r="L296" s="8"/>
      <c r="M296" s="8"/>
      <c r="N296" s="8"/>
      <c r="V296" s="8"/>
      <c r="W296" s="8"/>
      <c r="X296" s="8"/>
      <c r="Y296" s="8"/>
    </row>
    <row r="297" spans="2:25" x14ac:dyDescent="0.25">
      <c r="B297" s="10"/>
      <c r="C297" s="8"/>
      <c r="D297" s="8"/>
      <c r="E297" s="8"/>
      <c r="F297" s="8"/>
      <c r="G297" s="8"/>
      <c r="H297" s="8"/>
      <c r="I297" s="8"/>
      <c r="J297" s="8"/>
      <c r="K297" s="8"/>
      <c r="L297" s="8"/>
      <c r="M297" s="8"/>
      <c r="N297" s="8"/>
      <c r="V297" s="8"/>
      <c r="W297" s="8"/>
      <c r="X297" s="8"/>
      <c r="Y297" s="8"/>
    </row>
    <row r="298" spans="2:25" x14ac:dyDescent="0.25">
      <c r="B298" s="10"/>
      <c r="C298" s="8"/>
      <c r="D298" s="8"/>
      <c r="E298" s="8"/>
      <c r="F298" s="8"/>
      <c r="G298" s="8"/>
      <c r="H298" s="8"/>
      <c r="I298" s="8"/>
      <c r="J298" s="8"/>
      <c r="K298" s="8"/>
      <c r="L298" s="8"/>
      <c r="M298" s="8"/>
      <c r="N298" s="8"/>
      <c r="V298" s="8"/>
      <c r="W298" s="8"/>
      <c r="X298" s="8"/>
      <c r="Y298" s="8"/>
    </row>
    <row r="299" spans="2:25" x14ac:dyDescent="0.25">
      <c r="B299" s="10"/>
      <c r="C299" s="8"/>
      <c r="D299" s="8"/>
      <c r="E299" s="8"/>
      <c r="F299" s="8"/>
      <c r="G299" s="8"/>
      <c r="H299" s="8"/>
      <c r="I299" s="8"/>
      <c r="J299" s="8"/>
      <c r="K299" s="8"/>
      <c r="L299" s="8"/>
      <c r="M299" s="8"/>
      <c r="N299" s="8"/>
      <c r="V299" s="8"/>
      <c r="W299" s="8"/>
      <c r="X299" s="8"/>
      <c r="Y299" s="8"/>
    </row>
    <row r="300" spans="2:25" x14ac:dyDescent="0.25">
      <c r="B300" s="10"/>
      <c r="C300" s="8"/>
      <c r="D300" s="8"/>
      <c r="E300" s="8"/>
      <c r="F300" s="8"/>
      <c r="G300" s="8"/>
      <c r="H300" s="8"/>
      <c r="I300" s="8"/>
      <c r="J300" s="8"/>
      <c r="K300" s="8"/>
      <c r="L300" s="8"/>
      <c r="M300" s="8"/>
      <c r="N300" s="8"/>
      <c r="V300" s="8"/>
      <c r="W300" s="8"/>
      <c r="X300" s="8"/>
      <c r="Y300" s="8"/>
    </row>
    <row r="301" spans="2:25" x14ac:dyDescent="0.25">
      <c r="B301" s="10"/>
      <c r="C301" s="8"/>
      <c r="D301" s="8"/>
      <c r="E301" s="8"/>
      <c r="F301" s="8"/>
      <c r="G301" s="8"/>
      <c r="H301" s="8"/>
      <c r="I301" s="8"/>
      <c r="J301" s="8"/>
      <c r="K301" s="8"/>
      <c r="L301" s="8"/>
      <c r="M301" s="8"/>
      <c r="N301" s="8"/>
      <c r="V301" s="8"/>
      <c r="W301" s="8"/>
      <c r="X301" s="8"/>
      <c r="Y301" s="8"/>
    </row>
    <row r="302" spans="2:25" x14ac:dyDescent="0.25">
      <c r="B302" s="10"/>
      <c r="C302" s="8"/>
      <c r="D302" s="8"/>
      <c r="E302" s="8"/>
      <c r="F302" s="8"/>
      <c r="G302" s="8"/>
      <c r="H302" s="8"/>
      <c r="I302" s="8"/>
      <c r="J302" s="8"/>
      <c r="K302" s="8"/>
      <c r="L302" s="8"/>
      <c r="M302" s="8"/>
      <c r="N302" s="8"/>
      <c r="V302" s="8"/>
      <c r="W302" s="8"/>
      <c r="X302" s="8"/>
      <c r="Y302" s="8"/>
    </row>
    <row r="303" spans="2:25" x14ac:dyDescent="0.25">
      <c r="B303" s="10"/>
      <c r="C303" s="8"/>
      <c r="D303" s="8"/>
      <c r="E303" s="8"/>
      <c r="F303" s="8"/>
      <c r="G303" s="8"/>
      <c r="H303" s="8"/>
      <c r="I303" s="8"/>
      <c r="J303" s="8"/>
      <c r="K303" s="8"/>
      <c r="L303" s="8"/>
      <c r="M303" s="8"/>
      <c r="N303" s="8"/>
      <c r="V303" s="8"/>
      <c r="W303" s="8"/>
      <c r="X303" s="8"/>
      <c r="Y303" s="8"/>
    </row>
    <row r="304" spans="2:25" x14ac:dyDescent="0.25">
      <c r="B304" s="10"/>
      <c r="C304" s="8"/>
      <c r="D304" s="8"/>
      <c r="E304" s="8"/>
      <c r="F304" s="8"/>
      <c r="G304" s="8"/>
      <c r="H304" s="8"/>
      <c r="I304" s="8"/>
      <c r="J304" s="8"/>
      <c r="K304" s="8"/>
      <c r="L304" s="8"/>
      <c r="M304" s="8"/>
      <c r="N304" s="8"/>
      <c r="V304" s="8"/>
      <c r="W304" s="8"/>
      <c r="X304" s="8"/>
      <c r="Y304" s="8"/>
    </row>
    <row r="305" spans="2:25" x14ac:dyDescent="0.25">
      <c r="B305" s="10"/>
      <c r="C305" s="8"/>
      <c r="D305" s="8"/>
      <c r="E305" s="8"/>
      <c r="F305" s="8"/>
      <c r="G305" s="8"/>
      <c r="H305" s="8"/>
      <c r="I305" s="8"/>
      <c r="J305" s="8"/>
      <c r="K305" s="8"/>
      <c r="L305" s="8"/>
      <c r="M305" s="8"/>
      <c r="N305" s="8"/>
      <c r="V305" s="8"/>
      <c r="W305" s="8"/>
      <c r="X305" s="8"/>
      <c r="Y305" s="8"/>
    </row>
    <row r="306" spans="2:25" x14ac:dyDescent="0.25">
      <c r="B306" s="10"/>
      <c r="C306" s="8"/>
      <c r="D306" s="8"/>
      <c r="E306" s="8"/>
      <c r="F306" s="8"/>
      <c r="G306" s="8"/>
      <c r="H306" s="8"/>
      <c r="I306" s="8"/>
      <c r="J306" s="8"/>
      <c r="K306" s="8"/>
      <c r="L306" s="8"/>
      <c r="M306" s="8"/>
      <c r="N306" s="8"/>
      <c r="V306" s="8"/>
      <c r="W306" s="8"/>
      <c r="X306" s="8"/>
      <c r="Y306" s="8"/>
    </row>
    <row r="307" spans="2:25" x14ac:dyDescent="0.25">
      <c r="B307" s="10"/>
      <c r="C307" s="8"/>
      <c r="D307" s="8"/>
      <c r="E307" s="8"/>
      <c r="F307" s="8"/>
      <c r="G307" s="8"/>
      <c r="H307" s="8"/>
      <c r="I307" s="8"/>
      <c r="J307" s="8"/>
      <c r="K307" s="8"/>
      <c r="L307" s="8"/>
      <c r="M307" s="8"/>
      <c r="N307" s="8"/>
      <c r="V307" s="8"/>
      <c r="W307" s="8"/>
      <c r="X307" s="8"/>
      <c r="Y307" s="8"/>
    </row>
    <row r="308" spans="2:25" x14ac:dyDescent="0.25">
      <c r="B308" s="10"/>
      <c r="C308" s="8"/>
      <c r="D308" s="8"/>
      <c r="E308" s="8"/>
      <c r="F308" s="8"/>
      <c r="G308" s="8"/>
      <c r="H308" s="8"/>
      <c r="I308" s="8"/>
      <c r="J308" s="8"/>
      <c r="K308" s="8"/>
      <c r="L308" s="8"/>
      <c r="M308" s="8"/>
      <c r="N308" s="8"/>
      <c r="V308" s="8"/>
      <c r="W308" s="8"/>
      <c r="X308" s="8"/>
      <c r="Y308" s="8"/>
    </row>
    <row r="309" spans="2:25" x14ac:dyDescent="0.25">
      <c r="B309" s="10"/>
      <c r="C309" s="8"/>
      <c r="D309" s="8"/>
      <c r="E309" s="8"/>
      <c r="F309" s="8"/>
      <c r="G309" s="8"/>
      <c r="H309" s="8"/>
      <c r="I309" s="8"/>
      <c r="J309" s="8"/>
      <c r="K309" s="8"/>
      <c r="L309" s="8"/>
      <c r="M309" s="8"/>
      <c r="N309" s="8"/>
      <c r="V309" s="8"/>
      <c r="W309" s="8"/>
      <c r="X309" s="8"/>
      <c r="Y309" s="8"/>
    </row>
    <row r="310" spans="2:25" x14ac:dyDescent="0.25">
      <c r="B310" s="10"/>
      <c r="C310" s="8"/>
      <c r="D310" s="8"/>
      <c r="E310" s="8"/>
      <c r="F310" s="8"/>
      <c r="G310" s="8"/>
      <c r="H310" s="8"/>
      <c r="I310" s="8"/>
      <c r="J310" s="8"/>
      <c r="K310" s="8"/>
      <c r="L310" s="8"/>
      <c r="M310" s="8"/>
      <c r="N310" s="8"/>
      <c r="V310" s="8"/>
      <c r="W310" s="8"/>
      <c r="X310" s="8"/>
      <c r="Y310" s="8"/>
    </row>
    <row r="311" spans="2:25" x14ac:dyDescent="0.25">
      <c r="B311" s="10"/>
      <c r="C311" s="8"/>
      <c r="D311" s="8"/>
      <c r="E311" s="8"/>
      <c r="F311" s="8"/>
      <c r="G311" s="8"/>
      <c r="H311" s="8"/>
      <c r="I311" s="8"/>
      <c r="J311" s="8"/>
      <c r="K311" s="8"/>
      <c r="L311" s="8"/>
      <c r="M311" s="8"/>
      <c r="N311" s="8"/>
      <c r="V311" s="8"/>
      <c r="W311" s="8"/>
      <c r="X311" s="8"/>
      <c r="Y311" s="8"/>
    </row>
    <row r="312" spans="2:25" x14ac:dyDescent="0.25">
      <c r="B312" s="10"/>
      <c r="C312" s="8"/>
      <c r="D312" s="8"/>
      <c r="E312" s="8"/>
      <c r="F312" s="8"/>
      <c r="G312" s="8"/>
      <c r="H312" s="8"/>
      <c r="I312" s="8"/>
      <c r="J312" s="8"/>
      <c r="K312" s="8"/>
      <c r="L312" s="8"/>
      <c r="M312" s="8"/>
      <c r="N312" s="8"/>
      <c r="V312" s="8"/>
      <c r="W312" s="8"/>
      <c r="X312" s="8"/>
      <c r="Y312" s="8"/>
    </row>
    <row r="313" spans="2:25" x14ac:dyDescent="0.25">
      <c r="B313" s="10"/>
      <c r="C313" s="8"/>
      <c r="D313" s="8"/>
      <c r="E313" s="8"/>
      <c r="F313" s="8"/>
      <c r="G313" s="8"/>
      <c r="H313" s="8"/>
      <c r="I313" s="8"/>
      <c r="J313" s="8"/>
      <c r="K313" s="8"/>
      <c r="L313" s="8"/>
      <c r="M313" s="8"/>
      <c r="N313" s="8"/>
      <c r="V313" s="8"/>
      <c r="W313" s="8"/>
      <c r="X313" s="8"/>
      <c r="Y313" s="8"/>
    </row>
    <row r="314" spans="2:25" x14ac:dyDescent="0.25">
      <c r="B314" s="10"/>
      <c r="C314" s="8"/>
      <c r="D314" s="8"/>
      <c r="E314" s="8"/>
      <c r="F314" s="8"/>
      <c r="G314" s="8"/>
      <c r="H314" s="8"/>
      <c r="I314" s="8"/>
      <c r="J314" s="8"/>
      <c r="K314" s="8"/>
      <c r="L314" s="8"/>
      <c r="M314" s="8"/>
      <c r="N314" s="8"/>
      <c r="V314" s="8"/>
      <c r="W314" s="8"/>
      <c r="X314" s="8"/>
      <c r="Y314" s="8"/>
    </row>
    <row r="315" spans="2:25" x14ac:dyDescent="0.25">
      <c r="B315" s="10"/>
      <c r="C315" s="8"/>
      <c r="D315" s="8"/>
      <c r="E315" s="8"/>
      <c r="F315" s="8"/>
      <c r="G315" s="8"/>
      <c r="H315" s="8"/>
      <c r="I315" s="8"/>
      <c r="J315" s="8"/>
      <c r="K315" s="8"/>
      <c r="L315" s="8"/>
      <c r="M315" s="8"/>
      <c r="N315" s="8"/>
      <c r="V315" s="8"/>
      <c r="W315" s="8"/>
      <c r="X315" s="8"/>
      <c r="Y315" s="8"/>
    </row>
    <row r="316" spans="2:25" x14ac:dyDescent="0.25">
      <c r="B316" s="10"/>
      <c r="C316" s="8"/>
      <c r="D316" s="8"/>
      <c r="E316" s="8"/>
      <c r="F316" s="8"/>
      <c r="G316" s="8"/>
      <c r="H316" s="8"/>
      <c r="I316" s="8"/>
      <c r="J316" s="8"/>
      <c r="K316" s="8"/>
      <c r="L316" s="8"/>
      <c r="M316" s="8"/>
      <c r="N316" s="8"/>
      <c r="V316" s="8"/>
      <c r="W316" s="8"/>
      <c r="X316" s="8"/>
      <c r="Y316" s="8"/>
    </row>
    <row r="317" spans="2:25" x14ac:dyDescent="0.25">
      <c r="B317" s="10"/>
      <c r="C317" s="8"/>
      <c r="D317" s="8"/>
      <c r="E317" s="8"/>
      <c r="F317" s="8"/>
      <c r="G317" s="8"/>
      <c r="H317" s="8"/>
      <c r="I317" s="8"/>
      <c r="J317" s="8"/>
      <c r="K317" s="8"/>
      <c r="L317" s="8"/>
      <c r="M317" s="8"/>
      <c r="N317" s="8"/>
      <c r="V317" s="8"/>
      <c r="W317" s="8"/>
      <c r="X317" s="8"/>
      <c r="Y317" s="8"/>
    </row>
    <row r="318" spans="2:25" x14ac:dyDescent="0.25">
      <c r="B318" s="10"/>
      <c r="C318" s="8"/>
      <c r="D318" s="8"/>
      <c r="E318" s="8"/>
      <c r="F318" s="8"/>
      <c r="G318" s="8"/>
      <c r="H318" s="8"/>
      <c r="I318" s="8"/>
      <c r="J318" s="8"/>
      <c r="K318" s="8"/>
      <c r="L318" s="8"/>
      <c r="M318" s="8"/>
      <c r="N318" s="8"/>
      <c r="V318" s="8"/>
      <c r="W318" s="8"/>
      <c r="X318" s="8"/>
      <c r="Y318" s="8"/>
    </row>
    <row r="319" spans="2:25" x14ac:dyDescent="0.25">
      <c r="B319" s="10"/>
      <c r="C319" s="8"/>
      <c r="D319" s="8"/>
      <c r="E319" s="8"/>
      <c r="F319" s="8"/>
      <c r="G319" s="8"/>
      <c r="H319" s="8"/>
      <c r="I319" s="8"/>
      <c r="J319" s="8"/>
      <c r="K319" s="8"/>
      <c r="L319" s="8"/>
      <c r="M319" s="8"/>
      <c r="N319" s="8"/>
      <c r="V319" s="8"/>
      <c r="W319" s="8"/>
      <c r="X319" s="8"/>
      <c r="Y319" s="8"/>
    </row>
  </sheetData>
  <mergeCells count="2">
    <mergeCell ref="A1:Y1"/>
    <mergeCell ref="A2:Y2"/>
  </mergeCells>
  <pageMargins left="0.75" right="0.75" top="1" bottom="1" header="0.5" footer="0.5"/>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52"/>
  <sheetViews>
    <sheetView workbookViewId="0">
      <selection activeCell="AD19" sqref="AD19"/>
    </sheetView>
  </sheetViews>
  <sheetFormatPr baseColWidth="10" defaultRowHeight="15.75" x14ac:dyDescent="0.25"/>
  <cols>
    <col min="1" max="1" width="31.875" customWidth="1"/>
    <col min="19" max="19" width="9.25" customWidth="1"/>
    <col min="20" max="20" width="14.75" customWidth="1"/>
    <col min="22" max="22" width="13.75" customWidth="1"/>
    <col min="24" max="24" width="13.375" customWidth="1"/>
    <col min="26" max="26" width="13.75" customWidth="1"/>
    <col min="28" max="28" width="14.625" customWidth="1"/>
    <col min="30" max="30" width="14.625" customWidth="1"/>
  </cols>
  <sheetData>
    <row r="1" spans="1:52" x14ac:dyDescent="0.25">
      <c r="A1" s="55" t="s">
        <v>534</v>
      </c>
      <c r="B1" s="55"/>
      <c r="C1" s="55"/>
      <c r="D1" s="55"/>
      <c r="E1" s="55"/>
      <c r="F1" s="55"/>
      <c r="G1" s="55"/>
      <c r="H1" s="55"/>
      <c r="I1" s="55"/>
      <c r="J1" s="55"/>
      <c r="K1" s="55"/>
      <c r="L1" s="55"/>
      <c r="M1" s="55"/>
      <c r="N1" s="55"/>
      <c r="O1" s="55"/>
      <c r="P1" s="55"/>
      <c r="Q1" s="55"/>
      <c r="R1" s="55"/>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row>
    <row r="2" spans="1:52" x14ac:dyDescent="0.25">
      <c r="A2" s="41" t="s">
        <v>535</v>
      </c>
      <c r="B2" s="42" t="s">
        <v>536</v>
      </c>
      <c r="D2" s="41" t="s">
        <v>537</v>
      </c>
      <c r="K2" s="41" t="s">
        <v>693</v>
      </c>
    </row>
    <row r="3" spans="1:52" x14ac:dyDescent="0.25">
      <c r="A3" t="s">
        <v>538</v>
      </c>
      <c r="B3">
        <v>1</v>
      </c>
      <c r="D3" t="s">
        <v>539</v>
      </c>
      <c r="E3" t="s">
        <v>540</v>
      </c>
      <c r="K3" s="41" t="s">
        <v>541</v>
      </c>
      <c r="L3" s="41" t="s">
        <v>542</v>
      </c>
      <c r="M3" s="41" t="s">
        <v>543</v>
      </c>
      <c r="N3" s="41" t="s">
        <v>544</v>
      </c>
      <c r="O3" s="41" t="s">
        <v>545</v>
      </c>
      <c r="P3" s="41" t="s">
        <v>546</v>
      </c>
      <c r="Q3" s="41" t="s">
        <v>547</v>
      </c>
      <c r="R3" s="42" t="s">
        <v>536</v>
      </c>
      <c r="T3" s="42" t="s">
        <v>548</v>
      </c>
      <c r="U3" s="42" t="s">
        <v>536</v>
      </c>
      <c r="V3" s="42" t="s">
        <v>549</v>
      </c>
      <c r="W3" s="42" t="s">
        <v>536</v>
      </c>
      <c r="X3" s="42" t="s">
        <v>550</v>
      </c>
      <c r="Y3" s="42" t="s">
        <v>536</v>
      </c>
      <c r="Z3" s="42" t="s">
        <v>551</v>
      </c>
      <c r="AA3" s="42" t="s">
        <v>536</v>
      </c>
      <c r="AB3" s="42" t="s">
        <v>552</v>
      </c>
      <c r="AC3" s="42" t="s">
        <v>536</v>
      </c>
      <c r="AD3" s="42" t="s">
        <v>553</v>
      </c>
      <c r="AE3" s="42" t="s">
        <v>536</v>
      </c>
    </row>
    <row r="4" spans="1:52" x14ac:dyDescent="0.25">
      <c r="A4" t="s">
        <v>554</v>
      </c>
      <c r="B4">
        <v>46</v>
      </c>
      <c r="D4" t="s">
        <v>538</v>
      </c>
      <c r="E4">
        <f>B3</f>
        <v>1</v>
      </c>
      <c r="K4" t="s">
        <v>538</v>
      </c>
      <c r="L4" t="s">
        <v>555</v>
      </c>
      <c r="M4" t="s">
        <v>556</v>
      </c>
      <c r="N4" t="s">
        <v>557</v>
      </c>
      <c r="O4" t="s">
        <v>558</v>
      </c>
      <c r="P4" t="s">
        <v>559</v>
      </c>
      <c r="R4">
        <f>B3</f>
        <v>1</v>
      </c>
      <c r="T4" t="s">
        <v>560</v>
      </c>
      <c r="U4">
        <f>SUM(R36)</f>
        <v>1</v>
      </c>
      <c r="V4" t="s">
        <v>561</v>
      </c>
      <c r="W4">
        <f>SUM(R5,R7,R10,R14,R15,R19,R23,R29,R31,R33,R34,R35,R39)</f>
        <v>36</v>
      </c>
      <c r="X4" t="s">
        <v>562</v>
      </c>
      <c r="Y4">
        <f>SUM(R7)</f>
        <v>2</v>
      </c>
      <c r="Z4" t="s">
        <v>563</v>
      </c>
      <c r="AA4">
        <f>SUM(R15,R19)</f>
        <v>3</v>
      </c>
      <c r="AB4" t="s">
        <v>564</v>
      </c>
      <c r="AC4">
        <f>SUM(R19)</f>
        <v>1</v>
      </c>
      <c r="AD4" t="s">
        <v>565</v>
      </c>
      <c r="AE4">
        <f>SUM(R19)</f>
        <v>1</v>
      </c>
    </row>
    <row r="5" spans="1:52" x14ac:dyDescent="0.25">
      <c r="A5" t="s">
        <v>566</v>
      </c>
      <c r="B5">
        <v>10</v>
      </c>
      <c r="D5" t="s">
        <v>567</v>
      </c>
      <c r="E5">
        <f>SUM(B5,B7,B10,B14,B15,B20,B24,B30,B32,B34,B35,B36,B40)</f>
        <v>36</v>
      </c>
      <c r="K5" t="s">
        <v>567</v>
      </c>
      <c r="L5" t="s">
        <v>555</v>
      </c>
      <c r="M5" t="s">
        <v>561</v>
      </c>
      <c r="R5">
        <f t="shared" ref="R5:R15" si="0">B5</f>
        <v>10</v>
      </c>
      <c r="T5" t="s">
        <v>555</v>
      </c>
      <c r="U5">
        <f>SUM(R4:R35,R37:R40)</f>
        <v>150</v>
      </c>
      <c r="V5" t="s">
        <v>568</v>
      </c>
      <c r="W5">
        <f>SUM(R36)</f>
        <v>1</v>
      </c>
      <c r="X5" t="s">
        <v>569</v>
      </c>
      <c r="Y5">
        <f>SUM(R15,R19)</f>
        <v>3</v>
      </c>
      <c r="Z5" t="s">
        <v>570</v>
      </c>
      <c r="AA5">
        <f>SUM(R6,R9,R11,R21,R28,R37,R40)</f>
        <v>30</v>
      </c>
      <c r="AB5" t="s">
        <v>571</v>
      </c>
      <c r="AC5">
        <f>SUM(R6,R9,R11,R28,R40)</f>
        <v>27</v>
      </c>
      <c r="AD5" t="s">
        <v>572</v>
      </c>
      <c r="AE5">
        <f>SUM(R6,R9,R11,R28,R40)</f>
        <v>27</v>
      </c>
    </row>
    <row r="6" spans="1:52" x14ac:dyDescent="0.25">
      <c r="A6" t="s">
        <v>573</v>
      </c>
      <c r="B6">
        <v>2</v>
      </c>
      <c r="D6" t="s">
        <v>574</v>
      </c>
      <c r="E6">
        <f>SUM(B6,B9,B11,B29,B41)</f>
        <v>27</v>
      </c>
      <c r="K6" t="s">
        <v>573</v>
      </c>
      <c r="L6" t="s">
        <v>555</v>
      </c>
      <c r="M6" t="s">
        <v>556</v>
      </c>
      <c r="N6" t="s">
        <v>575</v>
      </c>
      <c r="O6" t="s">
        <v>570</v>
      </c>
      <c r="P6" t="s">
        <v>571</v>
      </c>
      <c r="Q6" t="s">
        <v>572</v>
      </c>
      <c r="R6">
        <f t="shared" si="0"/>
        <v>2</v>
      </c>
      <c r="V6" t="s">
        <v>556</v>
      </c>
      <c r="W6">
        <f>SUM(R4,R6,R8,R9,R11,R12,R13,R17,R20,R21,R22,R24,R25,R26,R27,R28,R30,R32,R37,R40)</f>
        <v>97</v>
      </c>
      <c r="X6" t="s">
        <v>575</v>
      </c>
      <c r="Y6">
        <f>SUM(R6,R9,R11,R12,R21,R28,R30,R32,R37,R40)</f>
        <v>36</v>
      </c>
      <c r="Z6" t="s">
        <v>576</v>
      </c>
      <c r="AA6">
        <f>SUM(R13,R17,R20)</f>
        <v>34</v>
      </c>
      <c r="AB6" t="s">
        <v>577</v>
      </c>
      <c r="AC6">
        <f>SUM(R13,R17,R20)</f>
        <v>34</v>
      </c>
      <c r="AD6" t="s">
        <v>578</v>
      </c>
      <c r="AE6">
        <f>SUM(R7)</f>
        <v>2</v>
      </c>
    </row>
    <row r="7" spans="1:52" x14ac:dyDescent="0.25">
      <c r="A7" t="s">
        <v>579</v>
      </c>
      <c r="B7">
        <v>2</v>
      </c>
      <c r="D7" t="s">
        <v>580</v>
      </c>
      <c r="E7">
        <f>B8</f>
        <v>3</v>
      </c>
      <c r="K7" t="s">
        <v>579</v>
      </c>
      <c r="L7" t="s">
        <v>555</v>
      </c>
      <c r="M7" t="s">
        <v>561</v>
      </c>
      <c r="N7" t="s">
        <v>562</v>
      </c>
      <c r="O7" t="s">
        <v>581</v>
      </c>
      <c r="P7" t="s">
        <v>582</v>
      </c>
      <c r="Q7" t="s">
        <v>578</v>
      </c>
      <c r="R7">
        <f t="shared" si="0"/>
        <v>2</v>
      </c>
      <c r="V7" t="s">
        <v>583</v>
      </c>
      <c r="W7">
        <f>SUM(R16,R18)</f>
        <v>16</v>
      </c>
      <c r="X7" t="s">
        <v>584</v>
      </c>
      <c r="Y7">
        <f>SUM(R8,R13,R17,R20)</f>
        <v>37</v>
      </c>
      <c r="Z7" t="s">
        <v>581</v>
      </c>
      <c r="AA7">
        <f>SUM(R7)</f>
        <v>2</v>
      </c>
      <c r="AB7" t="s">
        <v>585</v>
      </c>
      <c r="AC7">
        <f>SUM(R21)</f>
        <v>2</v>
      </c>
      <c r="AD7" t="s">
        <v>586</v>
      </c>
      <c r="AE7">
        <f>SUM(R13,R17,R20)</f>
        <v>34</v>
      </c>
    </row>
    <row r="8" spans="1:52" x14ac:dyDescent="0.25">
      <c r="A8" t="s">
        <v>580</v>
      </c>
      <c r="B8">
        <v>3</v>
      </c>
      <c r="D8" t="s">
        <v>587</v>
      </c>
      <c r="E8">
        <f>B12</f>
        <v>1</v>
      </c>
      <c r="K8" t="s">
        <v>580</v>
      </c>
      <c r="L8" t="s">
        <v>555</v>
      </c>
      <c r="M8" t="s">
        <v>556</v>
      </c>
      <c r="N8" t="s">
        <v>584</v>
      </c>
      <c r="O8" t="s">
        <v>588</v>
      </c>
      <c r="P8" t="s">
        <v>589</v>
      </c>
      <c r="Q8" t="s">
        <v>590</v>
      </c>
      <c r="R8">
        <f t="shared" si="0"/>
        <v>3</v>
      </c>
      <c r="V8" t="s">
        <v>591</v>
      </c>
      <c r="W8">
        <f>SUM(R38)</f>
        <v>1</v>
      </c>
      <c r="X8" t="s">
        <v>592</v>
      </c>
      <c r="Y8">
        <f>SUM(R36)</f>
        <v>1</v>
      </c>
      <c r="Z8" t="s">
        <v>593</v>
      </c>
      <c r="AA8">
        <f>SUM(R22)</f>
        <v>1</v>
      </c>
      <c r="AB8" t="s">
        <v>594</v>
      </c>
      <c r="AC8">
        <f>SUM(R22)</f>
        <v>1</v>
      </c>
      <c r="AD8" t="s">
        <v>595</v>
      </c>
      <c r="AE8">
        <f>SUM(R21)</f>
        <v>2</v>
      </c>
    </row>
    <row r="9" spans="1:52" x14ac:dyDescent="0.25">
      <c r="A9" t="s">
        <v>596</v>
      </c>
      <c r="B9">
        <v>12</v>
      </c>
      <c r="D9" t="s">
        <v>597</v>
      </c>
      <c r="E9">
        <f>SUM(B13,B18,B21)</f>
        <v>34</v>
      </c>
      <c r="K9" t="s">
        <v>596</v>
      </c>
      <c r="L9" t="s">
        <v>555</v>
      </c>
      <c r="M9" t="s">
        <v>556</v>
      </c>
      <c r="N9" t="s">
        <v>575</v>
      </c>
      <c r="O9" t="s">
        <v>570</v>
      </c>
      <c r="P9" t="s">
        <v>571</v>
      </c>
      <c r="Q9" t="s">
        <v>572</v>
      </c>
      <c r="R9">
        <f t="shared" si="0"/>
        <v>12</v>
      </c>
      <c r="X9" t="s">
        <v>598</v>
      </c>
      <c r="Y9">
        <f>SUM(R14,R31,R34)</f>
        <v>4</v>
      </c>
      <c r="Z9" t="s">
        <v>599</v>
      </c>
      <c r="AA9">
        <f>SUM(R12)</f>
        <v>1</v>
      </c>
      <c r="AB9" t="s">
        <v>600</v>
      </c>
      <c r="AC9">
        <f>SUM(R12)</f>
        <v>1</v>
      </c>
      <c r="AD9" t="s">
        <v>601</v>
      </c>
      <c r="AE9">
        <f>SUM(R31,R34)</f>
        <v>3</v>
      </c>
    </row>
    <row r="10" spans="1:52" x14ac:dyDescent="0.25">
      <c r="A10" t="s">
        <v>602</v>
      </c>
      <c r="B10">
        <v>3</v>
      </c>
      <c r="D10" t="s">
        <v>603</v>
      </c>
      <c r="E10">
        <f>SUM(B17,B19)</f>
        <v>16</v>
      </c>
      <c r="K10" t="s">
        <v>602</v>
      </c>
      <c r="L10" t="s">
        <v>555</v>
      </c>
      <c r="M10" t="s">
        <v>561</v>
      </c>
      <c r="N10" t="s">
        <v>604</v>
      </c>
      <c r="O10" t="s">
        <v>605</v>
      </c>
      <c r="P10" t="s">
        <v>606</v>
      </c>
      <c r="Q10" t="s">
        <v>607</v>
      </c>
      <c r="R10">
        <f t="shared" si="0"/>
        <v>3</v>
      </c>
      <c r="X10" t="s">
        <v>604</v>
      </c>
      <c r="Y10">
        <f>SUM(R10,R23,R35)</f>
        <v>13</v>
      </c>
      <c r="Z10" t="s">
        <v>608</v>
      </c>
      <c r="AA10">
        <f>SUM(R14,R31,R34)</f>
        <v>4</v>
      </c>
      <c r="AB10" t="s">
        <v>609</v>
      </c>
      <c r="AC10">
        <f>SUM(R31,R34)</f>
        <v>3</v>
      </c>
      <c r="AD10" t="s">
        <v>610</v>
      </c>
      <c r="AE10">
        <f>SUM(R22)</f>
        <v>1</v>
      </c>
    </row>
    <row r="11" spans="1:52" x14ac:dyDescent="0.25">
      <c r="A11" t="s">
        <v>611</v>
      </c>
      <c r="B11">
        <v>11</v>
      </c>
      <c r="D11" t="s">
        <v>612</v>
      </c>
      <c r="E11">
        <f>B22</f>
        <v>2</v>
      </c>
      <c r="K11" t="s">
        <v>611</v>
      </c>
      <c r="L11" t="s">
        <v>555</v>
      </c>
      <c r="M11" t="s">
        <v>556</v>
      </c>
      <c r="N11" t="s">
        <v>575</v>
      </c>
      <c r="O11" t="s">
        <v>570</v>
      </c>
      <c r="P11" t="s">
        <v>571</v>
      </c>
      <c r="Q11" t="s">
        <v>572</v>
      </c>
      <c r="R11">
        <f t="shared" si="0"/>
        <v>11</v>
      </c>
      <c r="X11" t="s">
        <v>613</v>
      </c>
      <c r="Y11">
        <f>SUM(R39)</f>
        <v>1</v>
      </c>
      <c r="Z11" t="s">
        <v>558</v>
      </c>
      <c r="AA11">
        <f>SUM(R4)</f>
        <v>1</v>
      </c>
      <c r="AB11" t="s">
        <v>582</v>
      </c>
      <c r="AC11">
        <f>SUM(R7)</f>
        <v>2</v>
      </c>
      <c r="AD11" t="s">
        <v>614</v>
      </c>
      <c r="AE11">
        <f>SUM(R24)</f>
        <v>14</v>
      </c>
    </row>
    <row r="12" spans="1:52" x14ac:dyDescent="0.25">
      <c r="A12" t="s">
        <v>615</v>
      </c>
      <c r="B12">
        <v>1</v>
      </c>
      <c r="D12" t="s">
        <v>616</v>
      </c>
      <c r="E12">
        <f>B23</f>
        <v>1</v>
      </c>
      <c r="K12" t="s">
        <v>615</v>
      </c>
      <c r="L12" t="s">
        <v>555</v>
      </c>
      <c r="M12" t="s">
        <v>556</v>
      </c>
      <c r="N12" t="s">
        <v>575</v>
      </c>
      <c r="O12" t="s">
        <v>599</v>
      </c>
      <c r="P12" t="s">
        <v>600</v>
      </c>
      <c r="R12">
        <f t="shared" si="0"/>
        <v>1</v>
      </c>
      <c r="X12" t="s">
        <v>617</v>
      </c>
      <c r="Y12">
        <f>SUM(R24,R27)</f>
        <v>20</v>
      </c>
      <c r="Z12" t="s">
        <v>618</v>
      </c>
      <c r="AA12">
        <f>SUM(R24,R27)</f>
        <v>20</v>
      </c>
      <c r="AB12" t="s">
        <v>619</v>
      </c>
      <c r="AC12">
        <f>SUM(R24,R27)</f>
        <v>20</v>
      </c>
      <c r="AD12" t="s">
        <v>620</v>
      </c>
      <c r="AE12">
        <f>SUM(R27)</f>
        <v>6</v>
      </c>
    </row>
    <row r="13" spans="1:52" x14ac:dyDescent="0.25">
      <c r="A13" t="s">
        <v>597</v>
      </c>
      <c r="B13">
        <v>32</v>
      </c>
      <c r="D13" t="s">
        <v>621</v>
      </c>
      <c r="E13">
        <f>SUM(B25,B28)</f>
        <v>20</v>
      </c>
      <c r="K13" t="s">
        <v>597</v>
      </c>
      <c r="L13" t="s">
        <v>555</v>
      </c>
      <c r="M13" t="s">
        <v>556</v>
      </c>
      <c r="N13" t="s">
        <v>584</v>
      </c>
      <c r="O13" t="s">
        <v>576</v>
      </c>
      <c r="P13" t="s">
        <v>577</v>
      </c>
      <c r="Q13" t="s">
        <v>586</v>
      </c>
      <c r="R13">
        <f t="shared" si="0"/>
        <v>32</v>
      </c>
      <c r="X13" t="s">
        <v>622</v>
      </c>
      <c r="Y13">
        <f>SUM(R26)</f>
        <v>1</v>
      </c>
      <c r="Z13" t="s">
        <v>588</v>
      </c>
      <c r="AA13">
        <f>SUM(R8)</f>
        <v>3</v>
      </c>
      <c r="AB13" t="s">
        <v>589</v>
      </c>
      <c r="AC13">
        <f>SUM(R8)</f>
        <v>3</v>
      </c>
      <c r="AD13" t="s">
        <v>590</v>
      </c>
      <c r="AE13">
        <f>SUM(R8)</f>
        <v>3</v>
      </c>
    </row>
    <row r="14" spans="1:52" x14ac:dyDescent="0.25">
      <c r="A14" t="s">
        <v>623</v>
      </c>
      <c r="B14">
        <v>1</v>
      </c>
      <c r="D14" t="s">
        <v>624</v>
      </c>
      <c r="E14">
        <f>B26</f>
        <v>1</v>
      </c>
      <c r="K14" t="s">
        <v>623</v>
      </c>
      <c r="L14" t="s">
        <v>555</v>
      </c>
      <c r="M14" t="s">
        <v>561</v>
      </c>
      <c r="N14" t="s">
        <v>598</v>
      </c>
      <c r="O14" t="s">
        <v>608</v>
      </c>
      <c r="R14">
        <f t="shared" si="0"/>
        <v>1</v>
      </c>
      <c r="X14" t="s">
        <v>625</v>
      </c>
      <c r="Y14">
        <f>SUM(R29)</f>
        <v>2</v>
      </c>
      <c r="Z14" t="s">
        <v>626</v>
      </c>
      <c r="AA14">
        <f>SUM(R25)</f>
        <v>1</v>
      </c>
      <c r="AB14" t="s">
        <v>606</v>
      </c>
      <c r="AC14">
        <f>SUM(R10,R23,R35)</f>
        <v>13</v>
      </c>
      <c r="AD14" t="s">
        <v>607</v>
      </c>
      <c r="AE14">
        <f>SUM(R10,R23,R35)</f>
        <v>13</v>
      </c>
    </row>
    <row r="15" spans="1:52" x14ac:dyDescent="0.25">
      <c r="A15" t="s">
        <v>627</v>
      </c>
      <c r="B15">
        <v>2</v>
      </c>
      <c r="D15" t="s">
        <v>628</v>
      </c>
      <c r="E15">
        <f>B27</f>
        <v>1</v>
      </c>
      <c r="K15" t="s">
        <v>627</v>
      </c>
      <c r="L15" t="s">
        <v>555</v>
      </c>
      <c r="M15" t="s">
        <v>561</v>
      </c>
      <c r="N15" t="s">
        <v>569</v>
      </c>
      <c r="O15" t="s">
        <v>563</v>
      </c>
      <c r="R15">
        <f t="shared" si="0"/>
        <v>2</v>
      </c>
      <c r="X15" t="s">
        <v>557</v>
      </c>
      <c r="Y15">
        <f>SUM(R4,R22,R25)</f>
        <v>3</v>
      </c>
      <c r="Z15" t="s">
        <v>629</v>
      </c>
      <c r="AA15">
        <f>SUM(R39)</f>
        <v>1</v>
      </c>
      <c r="AB15" t="s">
        <v>630</v>
      </c>
      <c r="AC15">
        <f>SUM(R25)</f>
        <v>1</v>
      </c>
      <c r="AD15" t="s">
        <v>631</v>
      </c>
      <c r="AE15">
        <f>SUM(R25)</f>
        <v>1</v>
      </c>
    </row>
    <row r="16" spans="1:52" x14ac:dyDescent="0.25">
      <c r="A16" t="s">
        <v>632</v>
      </c>
      <c r="B16">
        <v>1</v>
      </c>
      <c r="D16" t="s">
        <v>633</v>
      </c>
      <c r="E16">
        <f>B31</f>
        <v>1</v>
      </c>
      <c r="K16" t="s">
        <v>634</v>
      </c>
      <c r="L16" t="s">
        <v>555</v>
      </c>
      <c r="M16" t="s">
        <v>583</v>
      </c>
      <c r="N16" t="s">
        <v>635</v>
      </c>
      <c r="O16" t="s">
        <v>636</v>
      </c>
      <c r="P16" t="s">
        <v>637</v>
      </c>
      <c r="Q16" t="s">
        <v>638</v>
      </c>
      <c r="R16">
        <f t="shared" ref="R16:R40" si="1">B17</f>
        <v>1</v>
      </c>
      <c r="X16" t="s">
        <v>635</v>
      </c>
      <c r="Y16">
        <f>SUM(R16,R18)</f>
        <v>16</v>
      </c>
      <c r="Z16" t="s">
        <v>605</v>
      </c>
      <c r="AA16">
        <f>SUM(R10,R23,R35)</f>
        <v>13</v>
      </c>
      <c r="AB16" t="s">
        <v>639</v>
      </c>
      <c r="AC16">
        <f>SUM(R37)</f>
        <v>1</v>
      </c>
      <c r="AD16" t="s">
        <v>640</v>
      </c>
      <c r="AE16">
        <f>SUM(R37)</f>
        <v>1</v>
      </c>
    </row>
    <row r="17" spans="1:31" x14ac:dyDescent="0.25">
      <c r="A17" t="s">
        <v>641</v>
      </c>
      <c r="B17">
        <v>1</v>
      </c>
      <c r="D17" t="s">
        <v>642</v>
      </c>
      <c r="E17">
        <f>B33</f>
        <v>4</v>
      </c>
      <c r="K17" t="s">
        <v>643</v>
      </c>
      <c r="L17" t="s">
        <v>555</v>
      </c>
      <c r="M17" t="s">
        <v>556</v>
      </c>
      <c r="N17" t="s">
        <v>584</v>
      </c>
      <c r="O17" t="s">
        <v>576</v>
      </c>
      <c r="P17" t="s">
        <v>577</v>
      </c>
      <c r="Q17" t="s">
        <v>586</v>
      </c>
      <c r="R17">
        <f t="shared" si="1"/>
        <v>1</v>
      </c>
      <c r="X17" t="s">
        <v>644</v>
      </c>
      <c r="Y17">
        <f>SUM(R38)</f>
        <v>1</v>
      </c>
      <c r="Z17" t="s">
        <v>645</v>
      </c>
      <c r="AA17">
        <f>SUM(R29)</f>
        <v>2</v>
      </c>
      <c r="AB17" t="s">
        <v>646</v>
      </c>
      <c r="AC17">
        <f>SUM(R39)</f>
        <v>1</v>
      </c>
      <c r="AD17" t="s">
        <v>647</v>
      </c>
      <c r="AE17">
        <f>SUM(R39)</f>
        <v>1</v>
      </c>
    </row>
    <row r="18" spans="1:31" x14ac:dyDescent="0.25">
      <c r="A18" t="s">
        <v>643</v>
      </c>
      <c r="B18">
        <v>1</v>
      </c>
      <c r="D18" t="s">
        <v>648</v>
      </c>
      <c r="E18">
        <f>B37</f>
        <v>1</v>
      </c>
      <c r="K18" t="s">
        <v>649</v>
      </c>
      <c r="L18" t="s">
        <v>555</v>
      </c>
      <c r="M18" t="s">
        <v>583</v>
      </c>
      <c r="R18">
        <f t="shared" si="1"/>
        <v>15</v>
      </c>
      <c r="Z18" t="s">
        <v>650</v>
      </c>
      <c r="AA18">
        <f>SUM(R36)</f>
        <v>1</v>
      </c>
      <c r="AB18" t="s">
        <v>637</v>
      </c>
      <c r="AC18">
        <f>SUM(R16)</f>
        <v>1</v>
      </c>
      <c r="AD18" t="s">
        <v>638</v>
      </c>
      <c r="AE18">
        <f>SUM(R16)</f>
        <v>1</v>
      </c>
    </row>
    <row r="19" spans="1:31" x14ac:dyDescent="0.25">
      <c r="A19" t="s">
        <v>649</v>
      </c>
      <c r="B19">
        <v>15</v>
      </c>
      <c r="D19" t="s">
        <v>651</v>
      </c>
      <c r="E19">
        <f>B38</f>
        <v>1</v>
      </c>
      <c r="K19" t="s">
        <v>652</v>
      </c>
      <c r="L19" t="s">
        <v>555</v>
      </c>
      <c r="M19" t="s">
        <v>561</v>
      </c>
      <c r="N19" t="s">
        <v>569</v>
      </c>
      <c r="O19" t="s">
        <v>563</v>
      </c>
      <c r="P19" t="s">
        <v>564</v>
      </c>
      <c r="Q19" t="s">
        <v>565</v>
      </c>
      <c r="R19">
        <f t="shared" si="1"/>
        <v>1</v>
      </c>
      <c r="Z19" t="s">
        <v>653</v>
      </c>
      <c r="AA19">
        <f>SUM(R32)</f>
        <v>4</v>
      </c>
      <c r="AB19" t="s">
        <v>654</v>
      </c>
      <c r="AC19">
        <f>SUM(R32)</f>
        <v>4</v>
      </c>
      <c r="AD19" t="s">
        <v>655</v>
      </c>
      <c r="AE19">
        <f>SUM(R32)</f>
        <v>4</v>
      </c>
    </row>
    <row r="20" spans="1:31" x14ac:dyDescent="0.25">
      <c r="A20" t="s">
        <v>652</v>
      </c>
      <c r="B20">
        <v>1</v>
      </c>
      <c r="D20" t="s">
        <v>656</v>
      </c>
      <c r="E20">
        <f>B39</f>
        <v>1</v>
      </c>
      <c r="K20" t="s">
        <v>657</v>
      </c>
      <c r="L20" t="s">
        <v>555</v>
      </c>
      <c r="M20" t="s">
        <v>556</v>
      </c>
      <c r="N20" t="s">
        <v>584</v>
      </c>
      <c r="O20" t="s">
        <v>576</v>
      </c>
      <c r="P20" t="s">
        <v>577</v>
      </c>
      <c r="Q20" t="s">
        <v>586</v>
      </c>
      <c r="R20">
        <f t="shared" si="1"/>
        <v>1</v>
      </c>
      <c r="Z20" t="s">
        <v>658</v>
      </c>
      <c r="AA20">
        <f>SUM(R30)</f>
        <v>1</v>
      </c>
    </row>
    <row r="21" spans="1:31" x14ac:dyDescent="0.25">
      <c r="A21" t="s">
        <v>657</v>
      </c>
      <c r="B21">
        <v>1</v>
      </c>
      <c r="K21" t="s">
        <v>612</v>
      </c>
      <c r="L21" t="s">
        <v>555</v>
      </c>
      <c r="M21" t="s">
        <v>556</v>
      </c>
      <c r="N21" t="s">
        <v>575</v>
      </c>
      <c r="O21" t="s">
        <v>570</v>
      </c>
      <c r="P21" t="s">
        <v>585</v>
      </c>
      <c r="Q21" t="s">
        <v>595</v>
      </c>
      <c r="R21">
        <f t="shared" si="1"/>
        <v>2</v>
      </c>
      <c r="Z21" t="s">
        <v>636</v>
      </c>
      <c r="AA21">
        <f>SUM(R16)</f>
        <v>1</v>
      </c>
    </row>
    <row r="22" spans="1:31" x14ac:dyDescent="0.25">
      <c r="A22" t="s">
        <v>612</v>
      </c>
      <c r="B22">
        <v>2</v>
      </c>
      <c r="K22" t="s">
        <v>616</v>
      </c>
      <c r="L22" t="s">
        <v>555</v>
      </c>
      <c r="M22" t="s">
        <v>556</v>
      </c>
      <c r="N22" t="s">
        <v>557</v>
      </c>
      <c r="O22" t="s">
        <v>593</v>
      </c>
      <c r="P22" t="s">
        <v>594</v>
      </c>
      <c r="Q22" t="s">
        <v>610</v>
      </c>
      <c r="R22">
        <f t="shared" si="1"/>
        <v>1</v>
      </c>
    </row>
    <row r="23" spans="1:31" x14ac:dyDescent="0.25">
      <c r="A23" t="s">
        <v>616</v>
      </c>
      <c r="B23">
        <v>1</v>
      </c>
      <c r="K23" t="s">
        <v>659</v>
      </c>
      <c r="L23" t="s">
        <v>555</v>
      </c>
      <c r="M23" t="s">
        <v>561</v>
      </c>
      <c r="N23" t="s">
        <v>604</v>
      </c>
      <c r="O23" t="s">
        <v>605</v>
      </c>
      <c r="P23" t="s">
        <v>606</v>
      </c>
      <c r="Q23" t="s">
        <v>607</v>
      </c>
      <c r="R23">
        <f t="shared" si="1"/>
        <v>7</v>
      </c>
      <c r="U23">
        <f>SUM(U4:U5)</f>
        <v>151</v>
      </c>
      <c r="W23">
        <f>SUM(W4:W8)</f>
        <v>151</v>
      </c>
      <c r="Y23">
        <f>SUM(Y4:Y17)</f>
        <v>140</v>
      </c>
      <c r="AA23">
        <f>SUM(AA4:AA21)</f>
        <v>123</v>
      </c>
      <c r="AC23">
        <f>SUM(AC4:AC19)</f>
        <v>115</v>
      </c>
      <c r="AE23">
        <f>SUM(AE4:AE19)</f>
        <v>114</v>
      </c>
    </row>
    <row r="24" spans="1:31" x14ac:dyDescent="0.25">
      <c r="A24" t="s">
        <v>659</v>
      </c>
      <c r="B24">
        <v>7</v>
      </c>
      <c r="K24" t="s">
        <v>660</v>
      </c>
      <c r="L24" t="s">
        <v>555</v>
      </c>
      <c r="M24" t="s">
        <v>556</v>
      </c>
      <c r="N24" t="s">
        <v>617</v>
      </c>
      <c r="O24" t="s">
        <v>618</v>
      </c>
      <c r="P24" t="s">
        <v>619</v>
      </c>
      <c r="Q24" t="s">
        <v>614</v>
      </c>
      <c r="R24">
        <f t="shared" si="1"/>
        <v>14</v>
      </c>
    </row>
    <row r="25" spans="1:31" x14ac:dyDescent="0.25">
      <c r="A25" t="s">
        <v>660</v>
      </c>
      <c r="B25">
        <v>14</v>
      </c>
      <c r="K25" t="s">
        <v>624</v>
      </c>
      <c r="L25" t="s">
        <v>555</v>
      </c>
      <c r="M25" t="s">
        <v>556</v>
      </c>
      <c r="N25" t="s">
        <v>557</v>
      </c>
      <c r="O25" t="s">
        <v>626</v>
      </c>
      <c r="P25" t="s">
        <v>630</v>
      </c>
      <c r="Q25" t="s">
        <v>631</v>
      </c>
      <c r="R25">
        <f t="shared" si="1"/>
        <v>1</v>
      </c>
    </row>
    <row r="26" spans="1:31" x14ac:dyDescent="0.25">
      <c r="A26" t="s">
        <v>624</v>
      </c>
      <c r="B26">
        <v>1</v>
      </c>
      <c r="K26" t="s">
        <v>661</v>
      </c>
      <c r="L26" t="s">
        <v>555</v>
      </c>
      <c r="M26" t="s">
        <v>556</v>
      </c>
      <c r="N26" t="s">
        <v>622</v>
      </c>
      <c r="R26">
        <f t="shared" si="1"/>
        <v>1</v>
      </c>
    </row>
    <row r="27" spans="1:31" x14ac:dyDescent="0.25">
      <c r="A27" t="s">
        <v>661</v>
      </c>
      <c r="B27">
        <v>1</v>
      </c>
      <c r="K27" t="s">
        <v>662</v>
      </c>
      <c r="L27" t="s">
        <v>555</v>
      </c>
      <c r="M27" t="s">
        <v>556</v>
      </c>
      <c r="N27" t="s">
        <v>617</v>
      </c>
      <c r="O27" t="s">
        <v>618</v>
      </c>
      <c r="P27" t="s">
        <v>619</v>
      </c>
      <c r="Q27" t="s">
        <v>620</v>
      </c>
      <c r="R27">
        <f t="shared" si="1"/>
        <v>6</v>
      </c>
    </row>
    <row r="28" spans="1:31" x14ac:dyDescent="0.25">
      <c r="A28" t="s">
        <v>662</v>
      </c>
      <c r="B28">
        <v>6</v>
      </c>
      <c r="K28" t="s">
        <v>663</v>
      </c>
      <c r="L28" t="s">
        <v>555</v>
      </c>
      <c r="M28" t="s">
        <v>556</v>
      </c>
      <c r="N28" t="s">
        <v>575</v>
      </c>
      <c r="O28" t="s">
        <v>570</v>
      </c>
      <c r="P28" t="s">
        <v>571</v>
      </c>
      <c r="Q28" t="s">
        <v>572</v>
      </c>
      <c r="R28">
        <f t="shared" si="1"/>
        <v>1</v>
      </c>
    </row>
    <row r="29" spans="1:31" x14ac:dyDescent="0.25">
      <c r="A29" t="s">
        <v>663</v>
      </c>
      <c r="B29">
        <v>1</v>
      </c>
      <c r="K29" t="s">
        <v>664</v>
      </c>
      <c r="L29" t="s">
        <v>555</v>
      </c>
      <c r="M29" t="s">
        <v>561</v>
      </c>
      <c r="N29" t="s">
        <v>625</v>
      </c>
      <c r="O29" t="s">
        <v>645</v>
      </c>
      <c r="R29">
        <f t="shared" si="1"/>
        <v>2</v>
      </c>
    </row>
    <row r="30" spans="1:31" x14ac:dyDescent="0.25">
      <c r="A30" t="s">
        <v>664</v>
      </c>
      <c r="B30">
        <v>2</v>
      </c>
      <c r="K30" t="s">
        <v>633</v>
      </c>
      <c r="L30" t="s">
        <v>555</v>
      </c>
      <c r="M30" t="s">
        <v>556</v>
      </c>
      <c r="N30" t="s">
        <v>575</v>
      </c>
      <c r="O30" t="s">
        <v>658</v>
      </c>
      <c r="R30">
        <f t="shared" si="1"/>
        <v>1</v>
      </c>
    </row>
    <row r="31" spans="1:31" x14ac:dyDescent="0.25">
      <c r="A31" t="s">
        <v>633</v>
      </c>
      <c r="B31">
        <v>1</v>
      </c>
      <c r="K31" t="s">
        <v>665</v>
      </c>
      <c r="L31" t="s">
        <v>555</v>
      </c>
      <c r="M31" t="s">
        <v>561</v>
      </c>
      <c r="N31" t="s">
        <v>598</v>
      </c>
      <c r="O31" t="s">
        <v>608</v>
      </c>
      <c r="P31" t="s">
        <v>609</v>
      </c>
      <c r="Q31" t="s">
        <v>601</v>
      </c>
      <c r="R31">
        <f t="shared" si="1"/>
        <v>2</v>
      </c>
    </row>
    <row r="32" spans="1:31" x14ac:dyDescent="0.25">
      <c r="A32" t="s">
        <v>665</v>
      </c>
      <c r="B32">
        <v>2</v>
      </c>
      <c r="K32" t="s">
        <v>642</v>
      </c>
      <c r="L32" t="s">
        <v>555</v>
      </c>
      <c r="M32" t="s">
        <v>556</v>
      </c>
      <c r="N32" t="s">
        <v>575</v>
      </c>
      <c r="O32" t="s">
        <v>653</v>
      </c>
      <c r="P32" t="s">
        <v>654</v>
      </c>
      <c r="Q32" t="s">
        <v>655</v>
      </c>
      <c r="R32">
        <f t="shared" si="1"/>
        <v>4</v>
      </c>
    </row>
    <row r="33" spans="1:31" x14ac:dyDescent="0.25">
      <c r="A33" t="s">
        <v>642</v>
      </c>
      <c r="B33">
        <v>4</v>
      </c>
      <c r="K33" t="s">
        <v>666</v>
      </c>
      <c r="L33" t="s">
        <v>555</v>
      </c>
      <c r="M33" t="s">
        <v>561</v>
      </c>
      <c r="R33">
        <f t="shared" si="1"/>
        <v>1</v>
      </c>
    </row>
    <row r="34" spans="1:31" x14ac:dyDescent="0.25">
      <c r="A34" t="s">
        <v>666</v>
      </c>
      <c r="B34">
        <v>1</v>
      </c>
      <c r="K34" t="s">
        <v>667</v>
      </c>
      <c r="L34" t="s">
        <v>555</v>
      </c>
      <c r="M34" t="s">
        <v>561</v>
      </c>
      <c r="N34" t="s">
        <v>598</v>
      </c>
      <c r="O34" t="s">
        <v>608</v>
      </c>
      <c r="P34" t="s">
        <v>609</v>
      </c>
      <c r="Q34" t="s">
        <v>601</v>
      </c>
      <c r="R34">
        <f t="shared" si="1"/>
        <v>1</v>
      </c>
    </row>
    <row r="35" spans="1:31" x14ac:dyDescent="0.25">
      <c r="A35" t="s">
        <v>667</v>
      </c>
      <c r="B35">
        <v>1</v>
      </c>
      <c r="K35" t="s">
        <v>668</v>
      </c>
      <c r="L35" t="s">
        <v>555</v>
      </c>
      <c r="M35" t="s">
        <v>561</v>
      </c>
      <c r="N35" t="s">
        <v>604</v>
      </c>
      <c r="O35" t="s">
        <v>605</v>
      </c>
      <c r="P35" t="s">
        <v>606</v>
      </c>
      <c r="Q35" t="s">
        <v>607</v>
      </c>
      <c r="R35">
        <f t="shared" si="1"/>
        <v>3</v>
      </c>
    </row>
    <row r="36" spans="1:31" x14ac:dyDescent="0.25">
      <c r="A36" t="s">
        <v>668</v>
      </c>
      <c r="B36">
        <v>3</v>
      </c>
      <c r="K36" t="s">
        <v>648</v>
      </c>
      <c r="L36" t="s">
        <v>560</v>
      </c>
      <c r="M36" t="s">
        <v>568</v>
      </c>
      <c r="N36" t="s">
        <v>592</v>
      </c>
      <c r="O36" t="s">
        <v>650</v>
      </c>
      <c r="R36">
        <f t="shared" si="1"/>
        <v>1</v>
      </c>
    </row>
    <row r="37" spans="1:31" x14ac:dyDescent="0.25">
      <c r="A37" t="s">
        <v>648</v>
      </c>
      <c r="B37">
        <v>1</v>
      </c>
      <c r="K37" t="s">
        <v>651</v>
      </c>
      <c r="L37" t="s">
        <v>555</v>
      </c>
      <c r="M37" t="s">
        <v>556</v>
      </c>
      <c r="N37" t="s">
        <v>575</v>
      </c>
      <c r="O37" t="s">
        <v>570</v>
      </c>
      <c r="P37" t="s">
        <v>639</v>
      </c>
      <c r="Q37" t="s">
        <v>640</v>
      </c>
      <c r="R37">
        <f t="shared" si="1"/>
        <v>1</v>
      </c>
    </row>
    <row r="38" spans="1:31" x14ac:dyDescent="0.25">
      <c r="A38" t="s">
        <v>651</v>
      </c>
      <c r="B38">
        <v>1</v>
      </c>
      <c r="K38" t="s">
        <v>656</v>
      </c>
      <c r="L38" t="s">
        <v>555</v>
      </c>
      <c r="M38" t="s">
        <v>591</v>
      </c>
      <c r="N38" t="s">
        <v>644</v>
      </c>
      <c r="R38">
        <f t="shared" si="1"/>
        <v>1</v>
      </c>
    </row>
    <row r="39" spans="1:31" x14ac:dyDescent="0.25">
      <c r="A39" t="s">
        <v>656</v>
      </c>
      <c r="B39">
        <v>1</v>
      </c>
      <c r="K39" t="s">
        <v>669</v>
      </c>
      <c r="L39" t="s">
        <v>555</v>
      </c>
      <c r="M39" t="s">
        <v>561</v>
      </c>
      <c r="N39" t="s">
        <v>613</v>
      </c>
      <c r="O39" t="s">
        <v>629</v>
      </c>
      <c r="P39" t="s">
        <v>646</v>
      </c>
      <c r="Q39" t="s">
        <v>647</v>
      </c>
      <c r="R39">
        <f t="shared" si="1"/>
        <v>1</v>
      </c>
    </row>
    <row r="40" spans="1:31" x14ac:dyDescent="0.25">
      <c r="A40" t="s">
        <v>669</v>
      </c>
      <c r="B40">
        <v>1</v>
      </c>
      <c r="K40" t="s">
        <v>670</v>
      </c>
      <c r="L40" t="s">
        <v>555</v>
      </c>
      <c r="M40" t="s">
        <v>556</v>
      </c>
      <c r="N40" t="s">
        <v>575</v>
      </c>
      <c r="O40" t="s">
        <v>570</v>
      </c>
      <c r="P40" t="s">
        <v>571</v>
      </c>
      <c r="Q40" t="s">
        <v>572</v>
      </c>
      <c r="R40">
        <f t="shared" si="1"/>
        <v>1</v>
      </c>
    </row>
    <row r="41" spans="1:31" x14ac:dyDescent="0.25">
      <c r="A41" t="s">
        <v>670</v>
      </c>
      <c r="B41">
        <v>1</v>
      </c>
    </row>
    <row r="43" spans="1:31" x14ac:dyDescent="0.25">
      <c r="A43" s="41" t="s">
        <v>671</v>
      </c>
      <c r="D43" t="s">
        <v>537</v>
      </c>
      <c r="K43" s="41" t="s">
        <v>672</v>
      </c>
    </row>
    <row r="44" spans="1:31" x14ac:dyDescent="0.25">
      <c r="A44" t="s">
        <v>554</v>
      </c>
      <c r="B44">
        <v>1</v>
      </c>
      <c r="L44" s="41" t="s">
        <v>542</v>
      </c>
      <c r="M44" s="41" t="s">
        <v>543</v>
      </c>
      <c r="N44" s="41" t="s">
        <v>544</v>
      </c>
      <c r="O44" s="41" t="s">
        <v>545</v>
      </c>
      <c r="P44" s="41" t="s">
        <v>546</v>
      </c>
      <c r="Q44" s="41" t="s">
        <v>547</v>
      </c>
      <c r="T44" s="42" t="s">
        <v>548</v>
      </c>
      <c r="U44" s="42" t="s">
        <v>536</v>
      </c>
      <c r="V44" s="42" t="s">
        <v>549</v>
      </c>
      <c r="W44" s="42" t="s">
        <v>536</v>
      </c>
      <c r="X44" s="42" t="s">
        <v>550</v>
      </c>
      <c r="Y44" s="42" t="s">
        <v>536</v>
      </c>
      <c r="Z44" s="42" t="s">
        <v>551</v>
      </c>
      <c r="AA44" s="42" t="s">
        <v>536</v>
      </c>
      <c r="AB44" s="42" t="s">
        <v>552</v>
      </c>
      <c r="AC44" s="42" t="s">
        <v>536</v>
      </c>
      <c r="AD44" s="42" t="s">
        <v>553</v>
      </c>
      <c r="AE44" s="42" t="s">
        <v>536</v>
      </c>
    </row>
    <row r="45" spans="1:31" x14ac:dyDescent="0.25">
      <c r="A45" t="s">
        <v>566</v>
      </c>
      <c r="B45">
        <v>2</v>
      </c>
      <c r="D45" t="s">
        <v>567</v>
      </c>
      <c r="E45">
        <v>2</v>
      </c>
      <c r="K45" t="s">
        <v>566</v>
      </c>
      <c r="L45" t="s">
        <v>555</v>
      </c>
      <c r="M45" t="s">
        <v>561</v>
      </c>
      <c r="R45">
        <v>2</v>
      </c>
      <c r="T45" t="s">
        <v>673</v>
      </c>
      <c r="U45">
        <f>SUM(R49)</f>
        <v>2</v>
      </c>
      <c r="V45" t="s">
        <v>561</v>
      </c>
      <c r="W45">
        <f>SUM(R45)</f>
        <v>2</v>
      </c>
      <c r="X45" t="s">
        <v>575</v>
      </c>
      <c r="Y45">
        <f>SUM(R47)</f>
        <v>1</v>
      </c>
      <c r="Z45" t="s">
        <v>570</v>
      </c>
      <c r="AA45">
        <f>SUM(R47)</f>
        <v>1</v>
      </c>
      <c r="AB45" t="s">
        <v>674</v>
      </c>
      <c r="AC45">
        <f>SUM(R49)</f>
        <v>2</v>
      </c>
      <c r="AD45" t="s">
        <v>675</v>
      </c>
      <c r="AE45">
        <f>SUM(R49)</f>
        <v>2</v>
      </c>
    </row>
    <row r="46" spans="1:31" x14ac:dyDescent="0.25">
      <c r="A46" t="s">
        <v>676</v>
      </c>
      <c r="B46">
        <v>3</v>
      </c>
      <c r="D46" t="s">
        <v>676</v>
      </c>
      <c r="E46">
        <v>3</v>
      </c>
      <c r="K46" t="s">
        <v>676</v>
      </c>
      <c r="L46" t="s">
        <v>560</v>
      </c>
      <c r="R46">
        <v>3</v>
      </c>
      <c r="T46" t="s">
        <v>560</v>
      </c>
      <c r="U46">
        <f>SUM(R46)</f>
        <v>3</v>
      </c>
      <c r="V46" t="s">
        <v>677</v>
      </c>
      <c r="W46">
        <f>SUM(R49)</f>
        <v>2</v>
      </c>
      <c r="X46" t="s">
        <v>584</v>
      </c>
      <c r="Y46">
        <f>SUM(R48)</f>
        <v>6</v>
      </c>
      <c r="Z46" t="s">
        <v>576</v>
      </c>
      <c r="AA46">
        <f>R48</f>
        <v>6</v>
      </c>
      <c r="AB46" t="s">
        <v>571</v>
      </c>
      <c r="AC46">
        <f>SUM(R47)</f>
        <v>1</v>
      </c>
      <c r="AD46" t="s">
        <v>572</v>
      </c>
      <c r="AE46">
        <f>SUM(R47)</f>
        <v>1</v>
      </c>
    </row>
    <row r="47" spans="1:31" x14ac:dyDescent="0.25">
      <c r="A47" t="s">
        <v>611</v>
      </c>
      <c r="B47">
        <v>1</v>
      </c>
      <c r="D47" t="s">
        <v>611</v>
      </c>
      <c r="E47">
        <v>1</v>
      </c>
      <c r="K47" t="s">
        <v>611</v>
      </c>
      <c r="L47" t="s">
        <v>555</v>
      </c>
      <c r="M47" t="s">
        <v>556</v>
      </c>
      <c r="N47" t="s">
        <v>575</v>
      </c>
      <c r="O47" t="s">
        <v>570</v>
      </c>
      <c r="P47" t="s">
        <v>571</v>
      </c>
      <c r="Q47" t="s">
        <v>572</v>
      </c>
      <c r="R47">
        <v>1</v>
      </c>
      <c r="T47" t="s">
        <v>555</v>
      </c>
      <c r="U47">
        <f>SUM(R45,R47,R48,R50:R52)</f>
        <v>12</v>
      </c>
      <c r="V47" t="s">
        <v>556</v>
      </c>
      <c r="W47">
        <f>SUM(R47,R48,R50,R52)</f>
        <v>9</v>
      </c>
      <c r="X47" t="s">
        <v>678</v>
      </c>
      <c r="Y47">
        <f>SUM(R52)</f>
        <v>1</v>
      </c>
      <c r="Z47" t="s">
        <v>618</v>
      </c>
      <c r="AA47">
        <f>SUM(R51)</f>
        <v>1</v>
      </c>
      <c r="AB47" t="s">
        <v>577</v>
      </c>
      <c r="AC47">
        <f>SUM(R48)</f>
        <v>6</v>
      </c>
      <c r="AD47" t="s">
        <v>586</v>
      </c>
      <c r="AE47">
        <f>SUM(R48)</f>
        <v>6</v>
      </c>
    </row>
    <row r="48" spans="1:31" x14ac:dyDescent="0.25">
      <c r="A48" t="s">
        <v>597</v>
      </c>
      <c r="B48">
        <v>6</v>
      </c>
      <c r="D48" t="s">
        <v>597</v>
      </c>
      <c r="E48">
        <v>6</v>
      </c>
      <c r="K48" t="s">
        <v>597</v>
      </c>
      <c r="L48" t="s">
        <v>555</v>
      </c>
      <c r="M48" t="s">
        <v>556</v>
      </c>
      <c r="N48" t="s">
        <v>584</v>
      </c>
      <c r="O48" t="s">
        <v>576</v>
      </c>
      <c r="P48" t="s">
        <v>577</v>
      </c>
      <c r="Q48" t="s">
        <v>586</v>
      </c>
      <c r="R48">
        <v>6</v>
      </c>
      <c r="V48" t="s">
        <v>591</v>
      </c>
      <c r="W48">
        <f>SUM(R51)</f>
        <v>1</v>
      </c>
      <c r="X48" t="s">
        <v>679</v>
      </c>
      <c r="Y48">
        <f>SUM(R49)</f>
        <v>2</v>
      </c>
      <c r="Z48" t="s">
        <v>680</v>
      </c>
      <c r="AA48">
        <f>SUM(R51)</f>
        <v>1</v>
      </c>
      <c r="AB48" t="s">
        <v>619</v>
      </c>
      <c r="AC48">
        <f>SUM(R50)</f>
        <v>1</v>
      </c>
      <c r="AD48" t="s">
        <v>614</v>
      </c>
      <c r="AE48">
        <f>SUM(R50)</f>
        <v>1</v>
      </c>
    </row>
    <row r="49" spans="1:31" x14ac:dyDescent="0.25">
      <c r="A49" t="s">
        <v>681</v>
      </c>
      <c r="B49">
        <v>2</v>
      </c>
      <c r="D49" t="s">
        <v>681</v>
      </c>
      <c r="E49">
        <v>2</v>
      </c>
      <c r="K49" t="s">
        <v>682</v>
      </c>
      <c r="L49" t="s">
        <v>673</v>
      </c>
      <c r="M49" t="s">
        <v>677</v>
      </c>
      <c r="N49" t="s">
        <v>679</v>
      </c>
      <c r="O49" t="s">
        <v>683</v>
      </c>
      <c r="P49" t="s">
        <v>674</v>
      </c>
      <c r="Q49" t="s">
        <v>675</v>
      </c>
      <c r="R49">
        <v>2</v>
      </c>
      <c r="X49" t="s">
        <v>617</v>
      </c>
      <c r="Y49">
        <f>SUM(R50)</f>
        <v>1</v>
      </c>
      <c r="Z49" t="s">
        <v>684</v>
      </c>
      <c r="AA49">
        <f>SUM(R52)</f>
        <v>1</v>
      </c>
      <c r="AB49" t="s">
        <v>685</v>
      </c>
      <c r="AC49">
        <f>SUM(R51)</f>
        <v>1</v>
      </c>
      <c r="AD49" t="s">
        <v>686</v>
      </c>
      <c r="AE49">
        <f>SUM(R51)</f>
        <v>1</v>
      </c>
    </row>
    <row r="50" spans="1:31" x14ac:dyDescent="0.25">
      <c r="A50" t="s">
        <v>660</v>
      </c>
      <c r="B50">
        <v>1</v>
      </c>
      <c r="D50" t="s">
        <v>660</v>
      </c>
      <c r="E50">
        <v>1</v>
      </c>
      <c r="K50" t="s">
        <v>660</v>
      </c>
      <c r="L50" t="s">
        <v>555</v>
      </c>
      <c r="M50" t="s">
        <v>556</v>
      </c>
      <c r="N50" t="s">
        <v>617</v>
      </c>
      <c r="O50" t="s">
        <v>618</v>
      </c>
      <c r="P50" t="s">
        <v>619</v>
      </c>
      <c r="Q50" t="s">
        <v>614</v>
      </c>
      <c r="R50">
        <v>1</v>
      </c>
      <c r="X50" t="s">
        <v>644</v>
      </c>
      <c r="Y50">
        <f>SUM(R51)</f>
        <v>1</v>
      </c>
      <c r="Z50" t="s">
        <v>683</v>
      </c>
      <c r="AA50">
        <f>SUM(R49)</f>
        <v>2</v>
      </c>
      <c r="AB50" t="s">
        <v>687</v>
      </c>
      <c r="AC50">
        <f>SUM(R52)</f>
        <v>1</v>
      </c>
      <c r="AD50" t="s">
        <v>688</v>
      </c>
      <c r="AE50">
        <f>SUM(R52)</f>
        <v>1</v>
      </c>
    </row>
    <row r="51" spans="1:31" x14ac:dyDescent="0.25">
      <c r="A51" t="s">
        <v>689</v>
      </c>
      <c r="B51">
        <v>1</v>
      </c>
      <c r="D51" t="s">
        <v>689</v>
      </c>
      <c r="E51">
        <v>1</v>
      </c>
      <c r="K51" t="s">
        <v>689</v>
      </c>
      <c r="L51" t="s">
        <v>555</v>
      </c>
      <c r="M51" t="s">
        <v>591</v>
      </c>
      <c r="N51" t="s">
        <v>644</v>
      </c>
      <c r="O51" t="s">
        <v>680</v>
      </c>
      <c r="P51" t="s">
        <v>685</v>
      </c>
      <c r="Q51" t="s">
        <v>686</v>
      </c>
      <c r="R51">
        <v>1</v>
      </c>
    </row>
    <row r="52" spans="1:31" x14ac:dyDescent="0.25">
      <c r="A52" t="s">
        <v>690</v>
      </c>
      <c r="B52">
        <v>1</v>
      </c>
      <c r="D52" t="s">
        <v>690</v>
      </c>
      <c r="E52">
        <v>1</v>
      </c>
      <c r="K52" t="s">
        <v>690</v>
      </c>
      <c r="L52" t="s">
        <v>555</v>
      </c>
      <c r="M52" t="s">
        <v>556</v>
      </c>
      <c r="N52" t="s">
        <v>678</v>
      </c>
      <c r="O52" t="s">
        <v>684</v>
      </c>
      <c r="P52" t="s">
        <v>687</v>
      </c>
      <c r="Q52" t="s">
        <v>688</v>
      </c>
      <c r="R52">
        <v>1</v>
      </c>
    </row>
  </sheetData>
  <mergeCells count="1">
    <mergeCell ref="A1:R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40"/>
  <sheetViews>
    <sheetView workbookViewId="0">
      <selection activeCell="M20" sqref="M20"/>
    </sheetView>
  </sheetViews>
  <sheetFormatPr baseColWidth="10" defaultRowHeight="15.75" x14ac:dyDescent="0.25"/>
  <cols>
    <col min="1" max="1" width="20.875" customWidth="1"/>
    <col min="3" max="3" width="18.75" customWidth="1"/>
  </cols>
  <sheetData>
    <row r="1" spans="1:61" ht="15.75" customHeight="1" x14ac:dyDescent="0.25">
      <c r="A1" s="55" t="s">
        <v>810</v>
      </c>
      <c r="B1" s="55"/>
      <c r="C1" s="55"/>
      <c r="D1" s="55"/>
      <c r="E1" s="55"/>
      <c r="F1" s="55"/>
      <c r="G1" s="55"/>
      <c r="H1" s="55"/>
      <c r="I1" s="55"/>
      <c r="J1" s="55"/>
      <c r="K1" s="55"/>
      <c r="L1" s="55"/>
      <c r="M1" s="55"/>
      <c r="N1" s="55"/>
      <c r="O1" s="55"/>
      <c r="P1" s="55"/>
      <c r="Q1" s="55"/>
      <c r="R1" s="55"/>
      <c r="S1" s="55"/>
      <c r="T1" s="55"/>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row>
    <row r="2" spans="1:61" x14ac:dyDescent="0.25">
      <c r="A2" t="s">
        <v>694</v>
      </c>
      <c r="B2" t="s">
        <v>812</v>
      </c>
      <c r="D2" s="7" t="s">
        <v>695</v>
      </c>
      <c r="H2" t="s">
        <v>696</v>
      </c>
      <c r="I2" t="s">
        <v>542</v>
      </c>
      <c r="J2" t="s">
        <v>543</v>
      </c>
      <c r="K2" t="s">
        <v>544</v>
      </c>
      <c r="L2" t="s">
        <v>545</v>
      </c>
      <c r="M2" t="s">
        <v>546</v>
      </c>
      <c r="N2" t="s">
        <v>547</v>
      </c>
      <c r="S2" t="s">
        <v>560</v>
      </c>
      <c r="T2" t="s">
        <v>555</v>
      </c>
      <c r="U2" t="s">
        <v>697</v>
      </c>
    </row>
    <row r="3" spans="1:61" x14ac:dyDescent="0.25">
      <c r="A3" s="3" t="s">
        <v>42</v>
      </c>
      <c r="B3" s="3" t="s">
        <v>42</v>
      </c>
      <c r="C3">
        <v>56</v>
      </c>
      <c r="D3" s="43">
        <f>C3*100/138</f>
        <v>40.579710144927539</v>
      </c>
      <c r="H3" s="3" t="s">
        <v>520</v>
      </c>
      <c r="I3" t="s">
        <v>555</v>
      </c>
      <c r="J3" t="s">
        <v>561</v>
      </c>
      <c r="K3" t="s">
        <v>697</v>
      </c>
      <c r="L3" t="s">
        <v>697</v>
      </c>
      <c r="M3" t="s">
        <v>697</v>
      </c>
      <c r="N3" s="44" t="s">
        <v>697</v>
      </c>
      <c r="R3" s="3" t="s">
        <v>42</v>
      </c>
      <c r="S3">
        <v>0</v>
      </c>
      <c r="T3">
        <v>47</v>
      </c>
      <c r="U3">
        <v>9</v>
      </c>
    </row>
    <row r="4" spans="1:61" x14ac:dyDescent="0.25">
      <c r="A4" s="3" t="s">
        <v>42</v>
      </c>
      <c r="B4" s="3" t="s">
        <v>525</v>
      </c>
      <c r="C4">
        <v>2</v>
      </c>
      <c r="D4" s="43">
        <f t="shared" ref="D4:D12" si="0">C4*100/138</f>
        <v>1.4492753623188406</v>
      </c>
      <c r="H4" s="3" t="s">
        <v>101</v>
      </c>
      <c r="I4" t="s">
        <v>555</v>
      </c>
      <c r="J4" t="s">
        <v>556</v>
      </c>
      <c r="K4" t="s">
        <v>698</v>
      </c>
      <c r="L4" t="s">
        <v>699</v>
      </c>
      <c r="M4" t="s">
        <v>700</v>
      </c>
      <c r="N4" s="44" t="s">
        <v>701</v>
      </c>
      <c r="R4" s="3" t="s">
        <v>525</v>
      </c>
      <c r="S4">
        <v>0</v>
      </c>
      <c r="T4">
        <v>2</v>
      </c>
      <c r="U4">
        <v>0</v>
      </c>
    </row>
    <row r="5" spans="1:61" x14ac:dyDescent="0.25">
      <c r="A5" s="3" t="s">
        <v>42</v>
      </c>
      <c r="B5" s="2" t="s">
        <v>44</v>
      </c>
      <c r="C5">
        <v>32</v>
      </c>
      <c r="D5" s="43">
        <f t="shared" si="0"/>
        <v>23.188405797101449</v>
      </c>
      <c r="H5" s="3" t="s">
        <v>42</v>
      </c>
      <c r="I5" t="s">
        <v>555</v>
      </c>
      <c r="J5" t="s">
        <v>556</v>
      </c>
      <c r="K5" t="s">
        <v>584</v>
      </c>
      <c r="L5" t="s">
        <v>576</v>
      </c>
      <c r="M5" t="s">
        <v>577</v>
      </c>
      <c r="N5" s="44" t="s">
        <v>586</v>
      </c>
      <c r="R5" s="2" t="s">
        <v>44</v>
      </c>
      <c r="S5">
        <v>0</v>
      </c>
      <c r="T5">
        <v>4</v>
      </c>
      <c r="U5">
        <v>28</v>
      </c>
    </row>
    <row r="6" spans="1:61" x14ac:dyDescent="0.25">
      <c r="A6" s="3" t="s">
        <v>42</v>
      </c>
      <c r="B6" s="3" t="s">
        <v>522</v>
      </c>
      <c r="C6">
        <v>3</v>
      </c>
      <c r="D6" s="43">
        <f t="shared" si="0"/>
        <v>2.1739130434782608</v>
      </c>
      <c r="H6" s="3" t="s">
        <v>42</v>
      </c>
      <c r="I6" t="s">
        <v>555</v>
      </c>
      <c r="J6" t="s">
        <v>556</v>
      </c>
      <c r="K6" t="s">
        <v>617</v>
      </c>
      <c r="L6" t="s">
        <v>618</v>
      </c>
      <c r="M6" t="s">
        <v>619</v>
      </c>
      <c r="N6" s="44" t="s">
        <v>702</v>
      </c>
      <c r="R6" s="3" t="s">
        <v>522</v>
      </c>
      <c r="S6">
        <v>0</v>
      </c>
      <c r="T6">
        <v>3</v>
      </c>
      <c r="U6">
        <v>0</v>
      </c>
    </row>
    <row r="7" spans="1:61" x14ac:dyDescent="0.25">
      <c r="A7" s="3" t="s">
        <v>42</v>
      </c>
      <c r="B7" s="3" t="s">
        <v>101</v>
      </c>
      <c r="C7">
        <v>17</v>
      </c>
      <c r="D7" s="43">
        <f t="shared" si="0"/>
        <v>12.318840579710145</v>
      </c>
      <c r="H7" s="3" t="s">
        <v>42</v>
      </c>
      <c r="I7" t="s">
        <v>555</v>
      </c>
      <c r="J7" t="s">
        <v>561</v>
      </c>
      <c r="K7" t="s">
        <v>562</v>
      </c>
      <c r="L7" t="s">
        <v>581</v>
      </c>
      <c r="M7" t="s">
        <v>582</v>
      </c>
      <c r="N7" s="44" t="s">
        <v>578</v>
      </c>
      <c r="R7" s="3" t="s">
        <v>101</v>
      </c>
      <c r="S7">
        <v>0</v>
      </c>
      <c r="T7">
        <v>17</v>
      </c>
      <c r="U7">
        <v>0</v>
      </c>
    </row>
    <row r="8" spans="1:61" x14ac:dyDescent="0.25">
      <c r="A8" s="3" t="s">
        <v>42</v>
      </c>
      <c r="B8" s="3" t="s">
        <v>102</v>
      </c>
      <c r="C8">
        <v>4</v>
      </c>
      <c r="D8" s="43">
        <f t="shared" si="0"/>
        <v>2.8985507246376812</v>
      </c>
      <c r="H8" s="3" t="s">
        <v>42</v>
      </c>
      <c r="I8" t="s">
        <v>555</v>
      </c>
      <c r="J8" t="s">
        <v>556</v>
      </c>
      <c r="K8" t="s">
        <v>703</v>
      </c>
      <c r="L8" t="s">
        <v>704</v>
      </c>
      <c r="M8" t="s">
        <v>705</v>
      </c>
      <c r="N8" s="44" t="s">
        <v>706</v>
      </c>
      <c r="R8" s="3" t="s">
        <v>102</v>
      </c>
      <c r="S8">
        <v>0</v>
      </c>
      <c r="T8">
        <v>3</v>
      </c>
      <c r="U8">
        <v>1</v>
      </c>
    </row>
    <row r="9" spans="1:61" x14ac:dyDescent="0.25">
      <c r="A9" s="3" t="s">
        <v>42</v>
      </c>
      <c r="B9" s="3" t="s">
        <v>520</v>
      </c>
      <c r="C9">
        <v>19</v>
      </c>
      <c r="D9" s="43">
        <f t="shared" si="0"/>
        <v>13.768115942028986</v>
      </c>
      <c r="H9" s="3" t="s">
        <v>101</v>
      </c>
      <c r="I9" t="s">
        <v>555</v>
      </c>
      <c r="J9" t="s">
        <v>583</v>
      </c>
      <c r="K9" t="s">
        <v>697</v>
      </c>
      <c r="L9" t="s">
        <v>697</v>
      </c>
      <c r="M9" t="s">
        <v>697</v>
      </c>
      <c r="N9" s="44" t="s">
        <v>697</v>
      </c>
      <c r="R9" s="3" t="s">
        <v>520</v>
      </c>
      <c r="S9">
        <v>1</v>
      </c>
      <c r="T9">
        <v>18</v>
      </c>
      <c r="U9">
        <v>0</v>
      </c>
    </row>
    <row r="10" spans="1:61" x14ac:dyDescent="0.25">
      <c r="A10" s="3" t="s">
        <v>42</v>
      </c>
      <c r="B10" s="3" t="s">
        <v>524</v>
      </c>
      <c r="C10">
        <v>2</v>
      </c>
      <c r="D10" s="43">
        <f t="shared" si="0"/>
        <v>1.4492753623188406</v>
      </c>
      <c r="H10" s="3" t="s">
        <v>42</v>
      </c>
      <c r="I10" t="s">
        <v>555</v>
      </c>
      <c r="J10" t="s">
        <v>561</v>
      </c>
      <c r="K10" t="s">
        <v>604</v>
      </c>
      <c r="L10" t="s">
        <v>605</v>
      </c>
      <c r="M10" t="s">
        <v>606</v>
      </c>
      <c r="N10" s="44" t="s">
        <v>607</v>
      </c>
      <c r="R10" s="3" t="s">
        <v>524</v>
      </c>
      <c r="S10">
        <v>0</v>
      </c>
      <c r="T10">
        <v>2</v>
      </c>
      <c r="U10">
        <v>0</v>
      </c>
    </row>
    <row r="11" spans="1:61" x14ac:dyDescent="0.25">
      <c r="A11" s="3" t="s">
        <v>42</v>
      </c>
      <c r="B11" s="3" t="s">
        <v>521</v>
      </c>
      <c r="C11">
        <v>2</v>
      </c>
      <c r="D11" s="43">
        <f t="shared" si="0"/>
        <v>1.4492753623188406</v>
      </c>
      <c r="H11" s="3" t="s">
        <v>42</v>
      </c>
      <c r="I11" t="s">
        <v>555</v>
      </c>
      <c r="J11" t="s">
        <v>707</v>
      </c>
      <c r="K11" t="s">
        <v>708</v>
      </c>
      <c r="L11" t="s">
        <v>709</v>
      </c>
      <c r="M11" t="s">
        <v>710</v>
      </c>
      <c r="N11" s="44" t="s">
        <v>711</v>
      </c>
      <c r="R11" s="3" t="s">
        <v>521</v>
      </c>
      <c r="S11">
        <v>0</v>
      </c>
      <c r="T11">
        <v>3</v>
      </c>
      <c r="U11">
        <v>0</v>
      </c>
    </row>
    <row r="12" spans="1:61" x14ac:dyDescent="0.25">
      <c r="A12" s="3" t="s">
        <v>42</v>
      </c>
      <c r="B12" s="3" t="s">
        <v>523</v>
      </c>
      <c r="C12">
        <v>1</v>
      </c>
      <c r="D12" s="43">
        <f t="shared" si="0"/>
        <v>0.72463768115942029</v>
      </c>
      <c r="H12" s="3" t="s">
        <v>101</v>
      </c>
      <c r="I12" t="s">
        <v>555</v>
      </c>
      <c r="J12" t="s">
        <v>583</v>
      </c>
      <c r="K12" t="s">
        <v>697</v>
      </c>
      <c r="L12" t="s">
        <v>697</v>
      </c>
      <c r="M12" t="s">
        <v>697</v>
      </c>
      <c r="N12" s="44" t="s">
        <v>697</v>
      </c>
      <c r="R12" s="3" t="s">
        <v>523</v>
      </c>
      <c r="S12">
        <v>0</v>
      </c>
      <c r="T12">
        <v>1</v>
      </c>
      <c r="U12">
        <v>0</v>
      </c>
    </row>
    <row r="13" spans="1:61" x14ac:dyDescent="0.25">
      <c r="A13" s="3" t="s">
        <v>42</v>
      </c>
      <c r="H13" s="3" t="s">
        <v>42</v>
      </c>
      <c r="I13" t="s">
        <v>555</v>
      </c>
      <c r="J13" t="s">
        <v>556</v>
      </c>
      <c r="K13" t="s">
        <v>617</v>
      </c>
      <c r="L13" t="s">
        <v>618</v>
      </c>
      <c r="M13" t="s">
        <v>619</v>
      </c>
      <c r="N13" s="44" t="s">
        <v>620</v>
      </c>
    </row>
    <row r="14" spans="1:61" x14ac:dyDescent="0.25">
      <c r="A14" s="3" t="s">
        <v>42</v>
      </c>
      <c r="B14" t="s">
        <v>811</v>
      </c>
      <c r="H14" s="3" t="s">
        <v>520</v>
      </c>
      <c r="I14" t="s">
        <v>555</v>
      </c>
      <c r="J14" t="s">
        <v>561</v>
      </c>
      <c r="K14" t="s">
        <v>598</v>
      </c>
      <c r="L14" t="s">
        <v>608</v>
      </c>
      <c r="M14" t="s">
        <v>697</v>
      </c>
      <c r="N14" s="44" t="s">
        <v>697</v>
      </c>
    </row>
    <row r="15" spans="1:61" x14ac:dyDescent="0.25">
      <c r="A15" s="2" t="s">
        <v>42</v>
      </c>
      <c r="B15" s="3" t="s">
        <v>520</v>
      </c>
      <c r="C15" t="s">
        <v>681</v>
      </c>
      <c r="D15" t="s">
        <v>42</v>
      </c>
      <c r="E15">
        <v>2</v>
      </c>
      <c r="H15" s="3" t="s">
        <v>520</v>
      </c>
      <c r="I15" t="s">
        <v>555</v>
      </c>
      <c r="J15" t="s">
        <v>556</v>
      </c>
      <c r="K15" t="s">
        <v>712</v>
      </c>
      <c r="L15" t="s">
        <v>713</v>
      </c>
      <c r="M15" t="s">
        <v>714</v>
      </c>
      <c r="N15" s="44" t="s">
        <v>697</v>
      </c>
      <c r="S15" t="s">
        <v>561</v>
      </c>
      <c r="T15" t="s">
        <v>568</v>
      </c>
      <c r="U15" t="s">
        <v>556</v>
      </c>
      <c r="V15" t="s">
        <v>583</v>
      </c>
      <c r="W15" t="s">
        <v>591</v>
      </c>
      <c r="X15" t="s">
        <v>697</v>
      </c>
    </row>
    <row r="16" spans="1:61" x14ac:dyDescent="0.25">
      <c r="A16" s="17" t="s">
        <v>42</v>
      </c>
      <c r="B16" s="3" t="s">
        <v>520</v>
      </c>
      <c r="C16" t="s">
        <v>676</v>
      </c>
      <c r="D16" t="s">
        <v>520</v>
      </c>
      <c r="E16">
        <v>10</v>
      </c>
      <c r="H16" s="3" t="s">
        <v>42</v>
      </c>
      <c r="I16" t="s">
        <v>555</v>
      </c>
      <c r="J16" t="s">
        <v>556</v>
      </c>
      <c r="K16" t="s">
        <v>617</v>
      </c>
      <c r="L16" t="s">
        <v>618</v>
      </c>
      <c r="M16" t="s">
        <v>619</v>
      </c>
      <c r="N16" s="44" t="s">
        <v>614</v>
      </c>
      <c r="R16" s="3" t="s">
        <v>42</v>
      </c>
      <c r="S16">
        <v>11</v>
      </c>
      <c r="T16">
        <v>0</v>
      </c>
      <c r="U16">
        <v>38</v>
      </c>
      <c r="V16">
        <v>1</v>
      </c>
      <c r="W16">
        <v>1</v>
      </c>
      <c r="X16">
        <v>9</v>
      </c>
    </row>
    <row r="17" spans="1:39" x14ac:dyDescent="0.25">
      <c r="A17" s="3" t="s">
        <v>42</v>
      </c>
      <c r="B17" s="3" t="s">
        <v>520</v>
      </c>
      <c r="C17" t="s">
        <v>597</v>
      </c>
      <c r="D17" t="s">
        <v>715</v>
      </c>
      <c r="E17">
        <v>1</v>
      </c>
      <c r="H17" s="3" t="s">
        <v>520</v>
      </c>
      <c r="I17" t="s">
        <v>555</v>
      </c>
      <c r="J17" t="s">
        <v>561</v>
      </c>
      <c r="K17" t="s">
        <v>697</v>
      </c>
      <c r="L17" t="s">
        <v>697</v>
      </c>
      <c r="M17" t="s">
        <v>697</v>
      </c>
      <c r="N17" s="44" t="s">
        <v>697</v>
      </c>
      <c r="R17" s="3" t="s">
        <v>525</v>
      </c>
      <c r="S17">
        <v>1</v>
      </c>
      <c r="T17">
        <v>0</v>
      </c>
      <c r="U17">
        <v>0</v>
      </c>
      <c r="V17">
        <v>0</v>
      </c>
      <c r="W17">
        <v>0</v>
      </c>
      <c r="X17">
        <v>2</v>
      </c>
    </row>
    <row r="18" spans="1:39" x14ac:dyDescent="0.25">
      <c r="A18" s="3" t="s">
        <v>42</v>
      </c>
      <c r="B18" s="3" t="s">
        <v>42</v>
      </c>
      <c r="C18" t="s">
        <v>597</v>
      </c>
      <c r="H18" s="3" t="s">
        <v>520</v>
      </c>
      <c r="I18" t="s">
        <v>555</v>
      </c>
      <c r="J18" t="s">
        <v>561</v>
      </c>
      <c r="K18" t="s">
        <v>697</v>
      </c>
      <c r="L18" t="s">
        <v>697</v>
      </c>
      <c r="M18" t="s">
        <v>697</v>
      </c>
      <c r="N18" s="44" t="s">
        <v>697</v>
      </c>
      <c r="R18" s="2" t="s">
        <v>44</v>
      </c>
      <c r="S18">
        <v>1</v>
      </c>
      <c r="T18">
        <v>0</v>
      </c>
      <c r="U18">
        <v>3</v>
      </c>
      <c r="V18">
        <v>0</v>
      </c>
      <c r="W18">
        <v>0</v>
      </c>
      <c r="X18">
        <v>29</v>
      </c>
    </row>
    <row r="19" spans="1:39" x14ac:dyDescent="0.25">
      <c r="A19" s="3" t="s">
        <v>42</v>
      </c>
      <c r="B19" s="3" t="s">
        <v>42</v>
      </c>
      <c r="C19" t="s">
        <v>690</v>
      </c>
      <c r="H19" s="3" t="s">
        <v>42</v>
      </c>
      <c r="I19" t="s">
        <v>555</v>
      </c>
      <c r="J19" t="s">
        <v>716</v>
      </c>
      <c r="K19" t="s">
        <v>717</v>
      </c>
      <c r="L19" t="s">
        <v>718</v>
      </c>
      <c r="M19" t="s">
        <v>719</v>
      </c>
      <c r="N19" s="44" t="s">
        <v>720</v>
      </c>
      <c r="R19" s="3" t="s">
        <v>522</v>
      </c>
      <c r="S19">
        <v>2</v>
      </c>
      <c r="T19">
        <v>0</v>
      </c>
      <c r="U19">
        <v>0</v>
      </c>
      <c r="V19">
        <v>2</v>
      </c>
      <c r="W19">
        <v>0</v>
      </c>
      <c r="X19">
        <v>0</v>
      </c>
    </row>
    <row r="20" spans="1:39" x14ac:dyDescent="0.25">
      <c r="A20" s="3" t="s">
        <v>42</v>
      </c>
      <c r="B20" s="3" t="s">
        <v>715</v>
      </c>
      <c r="C20" t="s">
        <v>697</v>
      </c>
      <c r="H20" s="3" t="s">
        <v>42</v>
      </c>
      <c r="I20" t="s">
        <v>555</v>
      </c>
      <c r="J20" t="s">
        <v>556</v>
      </c>
      <c r="K20" t="s">
        <v>617</v>
      </c>
      <c r="L20" t="s">
        <v>618</v>
      </c>
      <c r="M20" t="s">
        <v>619</v>
      </c>
      <c r="N20" s="44" t="s">
        <v>620</v>
      </c>
      <c r="R20" s="3" t="s">
        <v>101</v>
      </c>
      <c r="S20">
        <v>1</v>
      </c>
      <c r="T20">
        <v>0</v>
      </c>
      <c r="U20">
        <v>7</v>
      </c>
      <c r="V20">
        <v>11</v>
      </c>
      <c r="W20">
        <v>0</v>
      </c>
      <c r="X20">
        <v>0</v>
      </c>
    </row>
    <row r="21" spans="1:39" x14ac:dyDescent="0.25">
      <c r="A21" s="3" t="s">
        <v>42</v>
      </c>
      <c r="B21" s="3" t="s">
        <v>520</v>
      </c>
      <c r="C21" t="s">
        <v>681</v>
      </c>
      <c r="H21" s="3" t="s">
        <v>520</v>
      </c>
      <c r="I21" t="s">
        <v>555</v>
      </c>
      <c r="J21" t="s">
        <v>556</v>
      </c>
      <c r="K21" t="s">
        <v>721</v>
      </c>
      <c r="L21" t="s">
        <v>722</v>
      </c>
      <c r="M21" t="s">
        <v>723</v>
      </c>
      <c r="N21" s="44" t="s">
        <v>697</v>
      </c>
      <c r="R21" s="3" t="s">
        <v>102</v>
      </c>
      <c r="S21">
        <v>1</v>
      </c>
      <c r="T21">
        <v>0</v>
      </c>
      <c r="U21">
        <v>1</v>
      </c>
      <c r="V21">
        <v>1</v>
      </c>
      <c r="W21">
        <v>0</v>
      </c>
      <c r="X21">
        <v>1</v>
      </c>
    </row>
    <row r="22" spans="1:39" x14ac:dyDescent="0.25">
      <c r="A22" s="3" t="s">
        <v>42</v>
      </c>
      <c r="B22" s="3" t="s">
        <v>520</v>
      </c>
      <c r="C22" t="s">
        <v>567</v>
      </c>
      <c r="H22" s="3" t="s">
        <v>101</v>
      </c>
      <c r="I22" t="s">
        <v>555</v>
      </c>
      <c r="J22" t="s">
        <v>556</v>
      </c>
      <c r="K22" t="s">
        <v>724</v>
      </c>
      <c r="L22" t="s">
        <v>725</v>
      </c>
      <c r="M22" t="s">
        <v>726</v>
      </c>
      <c r="N22" s="44" t="s">
        <v>727</v>
      </c>
      <c r="R22" s="3" t="s">
        <v>520</v>
      </c>
      <c r="S22">
        <v>8</v>
      </c>
      <c r="T22">
        <v>1</v>
      </c>
      <c r="U22">
        <v>13</v>
      </c>
      <c r="V22">
        <v>0</v>
      </c>
      <c r="W22">
        <v>0</v>
      </c>
      <c r="X22">
        <v>1</v>
      </c>
    </row>
    <row r="23" spans="1:39" x14ac:dyDescent="0.25">
      <c r="A23" s="3" t="s">
        <v>42</v>
      </c>
      <c r="B23" s="3" t="s">
        <v>520</v>
      </c>
      <c r="C23" t="s">
        <v>611</v>
      </c>
      <c r="H23" s="3" t="s">
        <v>102</v>
      </c>
      <c r="I23" t="s">
        <v>555</v>
      </c>
      <c r="J23" t="s">
        <v>556</v>
      </c>
      <c r="K23" t="s">
        <v>617</v>
      </c>
      <c r="L23" t="s">
        <v>618</v>
      </c>
      <c r="M23" t="s">
        <v>619</v>
      </c>
      <c r="N23" s="44" t="s">
        <v>620</v>
      </c>
      <c r="R23" s="3" t="s">
        <v>524</v>
      </c>
      <c r="S23">
        <v>1</v>
      </c>
      <c r="T23">
        <v>0</v>
      </c>
      <c r="U23">
        <v>1</v>
      </c>
      <c r="V23">
        <v>0</v>
      </c>
      <c r="W23">
        <v>0</v>
      </c>
      <c r="X23">
        <v>0</v>
      </c>
    </row>
    <row r="24" spans="1:39" x14ac:dyDescent="0.25">
      <c r="A24" s="3" t="s">
        <v>42</v>
      </c>
      <c r="B24" s="3" t="s">
        <v>520</v>
      </c>
      <c r="C24" t="s">
        <v>660</v>
      </c>
      <c r="H24" s="3" t="s">
        <v>520</v>
      </c>
      <c r="I24" t="s">
        <v>555</v>
      </c>
      <c r="J24" t="s">
        <v>556</v>
      </c>
      <c r="K24" t="s">
        <v>575</v>
      </c>
      <c r="L24" t="s">
        <v>570</v>
      </c>
      <c r="M24" t="s">
        <v>571</v>
      </c>
      <c r="N24" s="44" t="s">
        <v>572</v>
      </c>
      <c r="R24" s="3" t="s">
        <v>521</v>
      </c>
      <c r="S24">
        <v>0</v>
      </c>
      <c r="T24">
        <v>0</v>
      </c>
      <c r="U24">
        <v>1</v>
      </c>
      <c r="V24">
        <v>0</v>
      </c>
      <c r="W24">
        <v>0</v>
      </c>
      <c r="X24">
        <v>1</v>
      </c>
    </row>
    <row r="25" spans="1:39" x14ac:dyDescent="0.25">
      <c r="A25" s="3" t="s">
        <v>42</v>
      </c>
      <c r="B25" s="3" t="s">
        <v>520</v>
      </c>
      <c r="C25" t="s">
        <v>597</v>
      </c>
      <c r="H25" s="3" t="s">
        <v>520</v>
      </c>
      <c r="I25" t="s">
        <v>555</v>
      </c>
      <c r="J25" t="s">
        <v>556</v>
      </c>
      <c r="K25" t="s">
        <v>698</v>
      </c>
      <c r="L25" t="s">
        <v>728</v>
      </c>
      <c r="M25" t="s">
        <v>729</v>
      </c>
      <c r="N25" s="44" t="s">
        <v>730</v>
      </c>
      <c r="R25" s="3" t="s">
        <v>523</v>
      </c>
      <c r="S25">
        <v>1</v>
      </c>
      <c r="T25">
        <v>0</v>
      </c>
      <c r="U25">
        <v>0</v>
      </c>
      <c r="V25">
        <v>0</v>
      </c>
      <c r="W25">
        <v>0</v>
      </c>
      <c r="X25">
        <v>0</v>
      </c>
    </row>
    <row r="26" spans="1:39" x14ac:dyDescent="0.25">
      <c r="A26" s="3" t="s">
        <v>42</v>
      </c>
      <c r="B26" s="3" t="s">
        <v>520</v>
      </c>
      <c r="C26" t="s">
        <v>731</v>
      </c>
      <c r="H26" s="3" t="s">
        <v>42</v>
      </c>
      <c r="I26" t="s">
        <v>555</v>
      </c>
      <c r="J26" t="s">
        <v>556</v>
      </c>
      <c r="K26" t="s">
        <v>724</v>
      </c>
      <c r="L26" t="s">
        <v>725</v>
      </c>
      <c r="M26" t="s">
        <v>726</v>
      </c>
      <c r="N26" s="44" t="s">
        <v>732</v>
      </c>
    </row>
    <row r="27" spans="1:39" x14ac:dyDescent="0.25">
      <c r="A27" s="3" t="s">
        <v>42</v>
      </c>
      <c r="B27" s="3" t="s">
        <v>520</v>
      </c>
      <c r="C27" t="s">
        <v>567</v>
      </c>
      <c r="H27" s="3" t="s">
        <v>42</v>
      </c>
      <c r="I27" t="s">
        <v>555</v>
      </c>
      <c r="J27" t="s">
        <v>583</v>
      </c>
      <c r="K27" t="s">
        <v>697</v>
      </c>
      <c r="L27" t="s">
        <v>697</v>
      </c>
      <c r="M27" t="s">
        <v>697</v>
      </c>
      <c r="N27" s="44" t="s">
        <v>697</v>
      </c>
    </row>
    <row r="28" spans="1:39" x14ac:dyDescent="0.25">
      <c r="A28" s="3" t="s">
        <v>42</v>
      </c>
      <c r="H28" s="3" t="s">
        <v>522</v>
      </c>
      <c r="I28" t="s">
        <v>555</v>
      </c>
      <c r="J28" t="s">
        <v>733</v>
      </c>
      <c r="K28" t="s">
        <v>697</v>
      </c>
      <c r="L28" t="s">
        <v>697</v>
      </c>
      <c r="M28" t="s">
        <v>697</v>
      </c>
      <c r="N28" s="44" t="s">
        <v>697</v>
      </c>
      <c r="S28" t="s">
        <v>562</v>
      </c>
      <c r="T28" t="s">
        <v>569</v>
      </c>
      <c r="U28" t="s">
        <v>575</v>
      </c>
      <c r="V28" t="s">
        <v>584</v>
      </c>
      <c r="W28" t="s">
        <v>592</v>
      </c>
      <c r="X28" t="s">
        <v>598</v>
      </c>
      <c r="Y28" t="s">
        <v>604</v>
      </c>
      <c r="Z28" t="s">
        <v>613</v>
      </c>
      <c r="AA28" t="s">
        <v>617</v>
      </c>
      <c r="AB28" t="s">
        <v>622</v>
      </c>
      <c r="AC28" t="s">
        <v>625</v>
      </c>
      <c r="AD28" t="s">
        <v>557</v>
      </c>
      <c r="AE28" t="s">
        <v>635</v>
      </c>
      <c r="AF28" t="s">
        <v>644</v>
      </c>
      <c r="AG28" t="s">
        <v>697</v>
      </c>
      <c r="AJ28" t="s">
        <v>575</v>
      </c>
      <c r="AK28" t="s">
        <v>584</v>
      </c>
      <c r="AL28" t="s">
        <v>604</v>
      </c>
      <c r="AM28" t="s">
        <v>617</v>
      </c>
    </row>
    <row r="29" spans="1:39" x14ac:dyDescent="0.25">
      <c r="A29" s="3" t="s">
        <v>42</v>
      </c>
      <c r="H29" s="3" t="s">
        <v>101</v>
      </c>
      <c r="I29" t="s">
        <v>555</v>
      </c>
      <c r="J29" t="s">
        <v>583</v>
      </c>
      <c r="K29" t="s">
        <v>697</v>
      </c>
      <c r="L29" t="s">
        <v>697</v>
      </c>
      <c r="M29" t="s">
        <v>697</v>
      </c>
      <c r="N29" s="44" t="s">
        <v>697</v>
      </c>
      <c r="R29" s="3" t="s">
        <v>42</v>
      </c>
      <c r="S29">
        <v>2</v>
      </c>
      <c r="T29">
        <v>0</v>
      </c>
      <c r="U29">
        <v>15</v>
      </c>
      <c r="V29">
        <v>15</v>
      </c>
      <c r="W29">
        <v>0</v>
      </c>
      <c r="X29">
        <v>1</v>
      </c>
      <c r="Y29">
        <v>3</v>
      </c>
      <c r="Z29">
        <v>0</v>
      </c>
      <c r="AA29">
        <v>13</v>
      </c>
      <c r="AB29">
        <v>0</v>
      </c>
      <c r="AC29">
        <v>1</v>
      </c>
      <c r="AD29">
        <v>1</v>
      </c>
      <c r="AE29">
        <v>0</v>
      </c>
      <c r="AF29">
        <v>1</v>
      </c>
      <c r="AG29">
        <v>16</v>
      </c>
      <c r="AI29" s="3" t="s">
        <v>42</v>
      </c>
      <c r="AJ29">
        <v>15</v>
      </c>
      <c r="AK29">
        <v>15</v>
      </c>
      <c r="AL29">
        <v>3</v>
      </c>
      <c r="AM29">
        <v>13</v>
      </c>
    </row>
    <row r="30" spans="1:39" x14ac:dyDescent="0.25">
      <c r="A30" s="3" t="s">
        <v>42</v>
      </c>
      <c r="H30" s="3" t="s">
        <v>101</v>
      </c>
      <c r="I30" t="s">
        <v>555</v>
      </c>
      <c r="J30" t="s">
        <v>583</v>
      </c>
      <c r="K30" t="s">
        <v>697</v>
      </c>
      <c r="L30" t="s">
        <v>697</v>
      </c>
      <c r="M30" t="s">
        <v>697</v>
      </c>
      <c r="N30" s="44" t="s">
        <v>697</v>
      </c>
      <c r="R30" s="3" t="s">
        <v>525</v>
      </c>
      <c r="S30">
        <v>0</v>
      </c>
      <c r="T30">
        <v>1</v>
      </c>
      <c r="U30">
        <v>0</v>
      </c>
      <c r="V30">
        <v>0</v>
      </c>
      <c r="W30">
        <v>0</v>
      </c>
      <c r="X30">
        <v>0</v>
      </c>
      <c r="Y30">
        <v>1</v>
      </c>
      <c r="Z30">
        <v>0</v>
      </c>
      <c r="AA30">
        <v>0</v>
      </c>
      <c r="AB30">
        <v>0</v>
      </c>
      <c r="AC30">
        <v>0</v>
      </c>
      <c r="AD30">
        <v>0</v>
      </c>
      <c r="AE30">
        <v>0</v>
      </c>
      <c r="AF30">
        <v>0</v>
      </c>
      <c r="AG30">
        <v>2</v>
      </c>
      <c r="AI30" s="3" t="s">
        <v>525</v>
      </c>
      <c r="AJ30">
        <v>0</v>
      </c>
      <c r="AK30">
        <v>0</v>
      </c>
      <c r="AL30">
        <v>1</v>
      </c>
      <c r="AM30">
        <v>0</v>
      </c>
    </row>
    <row r="31" spans="1:39" x14ac:dyDescent="0.25">
      <c r="A31" s="3" t="s">
        <v>42</v>
      </c>
      <c r="H31" s="3" t="s">
        <v>101</v>
      </c>
      <c r="I31" t="s">
        <v>555</v>
      </c>
      <c r="J31" t="s">
        <v>583</v>
      </c>
      <c r="K31" t="s">
        <v>697</v>
      </c>
      <c r="L31" t="s">
        <v>697</v>
      </c>
      <c r="M31" t="s">
        <v>697</v>
      </c>
      <c r="N31" s="44" t="s">
        <v>697</v>
      </c>
      <c r="R31" s="2" t="s">
        <v>44</v>
      </c>
      <c r="S31">
        <v>0</v>
      </c>
      <c r="T31">
        <v>0</v>
      </c>
      <c r="U31">
        <v>1</v>
      </c>
      <c r="V31">
        <v>3</v>
      </c>
      <c r="W31">
        <v>0</v>
      </c>
      <c r="X31">
        <v>1</v>
      </c>
      <c r="Y31">
        <v>1</v>
      </c>
      <c r="Z31">
        <v>0</v>
      </c>
      <c r="AA31">
        <v>1</v>
      </c>
      <c r="AB31">
        <v>0</v>
      </c>
      <c r="AC31">
        <v>0</v>
      </c>
      <c r="AD31">
        <v>0</v>
      </c>
      <c r="AE31">
        <v>0</v>
      </c>
      <c r="AF31">
        <v>0</v>
      </c>
      <c r="AG31">
        <v>30</v>
      </c>
      <c r="AI31" s="2" t="s">
        <v>44</v>
      </c>
      <c r="AJ31">
        <v>1</v>
      </c>
      <c r="AK31">
        <v>3</v>
      </c>
      <c r="AL31">
        <v>1</v>
      </c>
      <c r="AM31">
        <v>1</v>
      </c>
    </row>
    <row r="32" spans="1:39" x14ac:dyDescent="0.25">
      <c r="A32" s="3" t="s">
        <v>42</v>
      </c>
      <c r="H32" s="3" t="s">
        <v>522</v>
      </c>
      <c r="I32" t="s">
        <v>555</v>
      </c>
      <c r="J32" t="s">
        <v>583</v>
      </c>
      <c r="K32" t="s">
        <v>697</v>
      </c>
      <c r="L32" t="s">
        <v>697</v>
      </c>
      <c r="M32" t="s">
        <v>697</v>
      </c>
      <c r="N32" s="44" t="s">
        <v>697</v>
      </c>
      <c r="R32" s="3" t="s">
        <v>522</v>
      </c>
      <c r="S32">
        <v>0</v>
      </c>
      <c r="T32">
        <v>0</v>
      </c>
      <c r="U32">
        <v>0</v>
      </c>
      <c r="V32">
        <v>0</v>
      </c>
      <c r="W32">
        <v>0</v>
      </c>
      <c r="X32">
        <v>0</v>
      </c>
      <c r="Y32">
        <v>0</v>
      </c>
      <c r="Z32">
        <v>0</v>
      </c>
      <c r="AA32">
        <v>0</v>
      </c>
      <c r="AB32">
        <v>0</v>
      </c>
      <c r="AC32">
        <v>1</v>
      </c>
      <c r="AD32">
        <v>0</v>
      </c>
      <c r="AE32">
        <v>0</v>
      </c>
      <c r="AF32">
        <v>0</v>
      </c>
      <c r="AG32">
        <v>2</v>
      </c>
      <c r="AI32" s="3" t="s">
        <v>522</v>
      </c>
      <c r="AJ32">
        <v>0</v>
      </c>
      <c r="AK32">
        <v>0</v>
      </c>
      <c r="AL32">
        <v>0</v>
      </c>
      <c r="AM32">
        <v>0</v>
      </c>
    </row>
    <row r="33" spans="1:43" x14ac:dyDescent="0.25">
      <c r="A33" s="3" t="s">
        <v>42</v>
      </c>
      <c r="H33" s="3" t="s">
        <v>42</v>
      </c>
      <c r="I33" t="s">
        <v>555</v>
      </c>
      <c r="J33" t="s">
        <v>556</v>
      </c>
      <c r="K33" t="s">
        <v>575</v>
      </c>
      <c r="L33" t="s">
        <v>570</v>
      </c>
      <c r="M33" t="s">
        <v>571</v>
      </c>
      <c r="N33" s="44" t="s">
        <v>572</v>
      </c>
      <c r="R33" s="3" t="s">
        <v>101</v>
      </c>
      <c r="S33">
        <v>0</v>
      </c>
      <c r="T33">
        <v>0</v>
      </c>
      <c r="U33">
        <v>5</v>
      </c>
      <c r="V33">
        <v>5</v>
      </c>
      <c r="W33">
        <v>0</v>
      </c>
      <c r="X33">
        <v>1</v>
      </c>
      <c r="Y33">
        <v>0</v>
      </c>
      <c r="Z33">
        <v>0</v>
      </c>
      <c r="AA33">
        <v>1</v>
      </c>
      <c r="AB33">
        <v>0</v>
      </c>
      <c r="AC33">
        <v>0</v>
      </c>
      <c r="AD33">
        <v>0</v>
      </c>
      <c r="AE33">
        <v>0</v>
      </c>
      <c r="AF33">
        <v>0</v>
      </c>
      <c r="AG33">
        <v>11</v>
      </c>
      <c r="AI33" s="3" t="s">
        <v>101</v>
      </c>
      <c r="AJ33">
        <v>5</v>
      </c>
      <c r="AK33">
        <v>5</v>
      </c>
      <c r="AL33">
        <v>0</v>
      </c>
      <c r="AM33">
        <v>1</v>
      </c>
    </row>
    <row r="34" spans="1:43" x14ac:dyDescent="0.25">
      <c r="A34" s="3" t="s">
        <v>42</v>
      </c>
      <c r="H34" s="2" t="s">
        <v>44</v>
      </c>
      <c r="I34" t="s">
        <v>555</v>
      </c>
      <c r="J34" t="s">
        <v>561</v>
      </c>
      <c r="K34" t="s">
        <v>734</v>
      </c>
      <c r="L34" t="s">
        <v>735</v>
      </c>
      <c r="M34" t="s">
        <v>736</v>
      </c>
      <c r="N34" s="44" t="s">
        <v>737</v>
      </c>
      <c r="R34" s="3" t="s">
        <v>102</v>
      </c>
      <c r="S34">
        <v>0</v>
      </c>
      <c r="T34">
        <v>1</v>
      </c>
      <c r="U34">
        <v>1</v>
      </c>
      <c r="V34">
        <v>0</v>
      </c>
      <c r="W34">
        <v>0</v>
      </c>
      <c r="X34">
        <v>0</v>
      </c>
      <c r="Y34">
        <v>1</v>
      </c>
      <c r="Z34">
        <v>0</v>
      </c>
      <c r="AA34">
        <v>1</v>
      </c>
      <c r="AB34">
        <v>0</v>
      </c>
      <c r="AC34">
        <v>0</v>
      </c>
      <c r="AD34">
        <v>0</v>
      </c>
      <c r="AE34">
        <v>1</v>
      </c>
      <c r="AF34">
        <v>0</v>
      </c>
      <c r="AG34">
        <v>2</v>
      </c>
      <c r="AI34" s="3" t="s">
        <v>102</v>
      </c>
      <c r="AJ34">
        <v>1</v>
      </c>
      <c r="AK34">
        <v>0</v>
      </c>
      <c r="AL34">
        <v>1</v>
      </c>
      <c r="AM34">
        <v>1</v>
      </c>
    </row>
    <row r="35" spans="1:43" x14ac:dyDescent="0.25">
      <c r="A35" s="3" t="s">
        <v>42</v>
      </c>
      <c r="H35" s="3" t="s">
        <v>520</v>
      </c>
      <c r="I35" t="s">
        <v>555</v>
      </c>
      <c r="J35" t="s">
        <v>716</v>
      </c>
      <c r="K35" t="s">
        <v>738</v>
      </c>
      <c r="L35" t="s">
        <v>739</v>
      </c>
      <c r="M35" t="s">
        <v>740</v>
      </c>
      <c r="N35" s="44" t="s">
        <v>741</v>
      </c>
      <c r="R35" s="3" t="s">
        <v>520</v>
      </c>
      <c r="S35">
        <v>0</v>
      </c>
      <c r="T35">
        <v>1</v>
      </c>
      <c r="U35">
        <v>5</v>
      </c>
      <c r="V35">
        <v>10</v>
      </c>
      <c r="W35">
        <v>1</v>
      </c>
      <c r="X35">
        <v>1</v>
      </c>
      <c r="Y35">
        <v>3</v>
      </c>
      <c r="Z35">
        <v>1</v>
      </c>
      <c r="AA35">
        <v>1</v>
      </c>
      <c r="AB35">
        <v>1</v>
      </c>
      <c r="AC35">
        <v>0</v>
      </c>
      <c r="AD35">
        <v>2</v>
      </c>
      <c r="AE35">
        <v>0</v>
      </c>
      <c r="AF35">
        <v>0</v>
      </c>
      <c r="AG35">
        <v>5</v>
      </c>
      <c r="AI35" s="3" t="s">
        <v>520</v>
      </c>
      <c r="AJ35">
        <v>5</v>
      </c>
      <c r="AK35">
        <v>10</v>
      </c>
      <c r="AL35">
        <v>3</v>
      </c>
      <c r="AM35">
        <v>1</v>
      </c>
    </row>
    <row r="36" spans="1:43" x14ac:dyDescent="0.25">
      <c r="A36" s="3" t="s">
        <v>42</v>
      </c>
      <c r="H36" s="3" t="s">
        <v>101</v>
      </c>
      <c r="I36" t="s">
        <v>555</v>
      </c>
      <c r="J36" t="s">
        <v>556</v>
      </c>
      <c r="K36" t="s">
        <v>742</v>
      </c>
      <c r="L36" t="s">
        <v>743</v>
      </c>
      <c r="M36" t="s">
        <v>744</v>
      </c>
      <c r="N36" s="44" t="s">
        <v>745</v>
      </c>
      <c r="R36" s="3" t="s">
        <v>524</v>
      </c>
      <c r="S36">
        <v>0</v>
      </c>
      <c r="T36">
        <v>0</v>
      </c>
      <c r="U36">
        <v>1</v>
      </c>
      <c r="V36">
        <v>1</v>
      </c>
      <c r="W36">
        <v>0</v>
      </c>
      <c r="X36">
        <v>0</v>
      </c>
      <c r="Y36">
        <v>1</v>
      </c>
      <c r="Z36">
        <v>0</v>
      </c>
      <c r="AA36">
        <v>0</v>
      </c>
      <c r="AB36">
        <v>0</v>
      </c>
      <c r="AC36">
        <v>0</v>
      </c>
      <c r="AD36">
        <v>0</v>
      </c>
      <c r="AE36">
        <v>0</v>
      </c>
      <c r="AF36">
        <v>0</v>
      </c>
      <c r="AG36">
        <v>1</v>
      </c>
      <c r="AI36" s="3" t="s">
        <v>524</v>
      </c>
      <c r="AJ36">
        <v>1</v>
      </c>
      <c r="AK36">
        <v>1</v>
      </c>
      <c r="AL36">
        <v>1</v>
      </c>
      <c r="AM36">
        <v>0</v>
      </c>
    </row>
    <row r="37" spans="1:43" x14ac:dyDescent="0.25">
      <c r="A37" s="3" t="s">
        <v>42</v>
      </c>
      <c r="H37" s="3" t="s">
        <v>101</v>
      </c>
      <c r="I37" t="s">
        <v>555</v>
      </c>
      <c r="J37" t="s">
        <v>556</v>
      </c>
      <c r="K37" t="s">
        <v>742</v>
      </c>
      <c r="L37" t="s">
        <v>743</v>
      </c>
      <c r="M37" t="s">
        <v>746</v>
      </c>
      <c r="N37" s="44" t="s">
        <v>747</v>
      </c>
      <c r="R37" s="3" t="s">
        <v>521</v>
      </c>
      <c r="S37">
        <v>0</v>
      </c>
      <c r="T37">
        <v>0</v>
      </c>
      <c r="U37">
        <v>0</v>
      </c>
      <c r="V37">
        <v>1</v>
      </c>
      <c r="W37">
        <v>0</v>
      </c>
      <c r="X37">
        <v>0</v>
      </c>
      <c r="Y37">
        <v>0</v>
      </c>
      <c r="Z37">
        <v>0</v>
      </c>
      <c r="AA37">
        <v>0</v>
      </c>
      <c r="AB37">
        <v>0</v>
      </c>
      <c r="AC37">
        <v>0</v>
      </c>
      <c r="AD37">
        <v>0</v>
      </c>
      <c r="AE37">
        <v>0</v>
      </c>
      <c r="AF37">
        <v>0</v>
      </c>
      <c r="AG37">
        <v>1</v>
      </c>
      <c r="AI37" s="3" t="s">
        <v>521</v>
      </c>
      <c r="AJ37">
        <v>0</v>
      </c>
      <c r="AK37">
        <v>1</v>
      </c>
      <c r="AL37">
        <v>0</v>
      </c>
      <c r="AM37">
        <v>0</v>
      </c>
    </row>
    <row r="38" spans="1:43" x14ac:dyDescent="0.25">
      <c r="A38" s="3" t="s">
        <v>42</v>
      </c>
      <c r="H38" s="3" t="s">
        <v>42</v>
      </c>
      <c r="I38" t="s">
        <v>555</v>
      </c>
      <c r="J38" t="s">
        <v>556</v>
      </c>
      <c r="K38" t="s">
        <v>617</v>
      </c>
      <c r="L38" t="s">
        <v>618</v>
      </c>
      <c r="M38" t="s">
        <v>619</v>
      </c>
      <c r="N38" s="44" t="s">
        <v>697</v>
      </c>
      <c r="R38" s="3" t="s">
        <v>523</v>
      </c>
      <c r="S38">
        <v>0</v>
      </c>
      <c r="T38">
        <v>0</v>
      </c>
      <c r="U38">
        <v>0</v>
      </c>
      <c r="V38">
        <v>0</v>
      </c>
      <c r="W38">
        <v>0</v>
      </c>
      <c r="X38">
        <v>0</v>
      </c>
      <c r="Y38">
        <v>0</v>
      </c>
      <c r="Z38">
        <v>0</v>
      </c>
      <c r="AA38">
        <v>0</v>
      </c>
      <c r="AB38">
        <v>0</v>
      </c>
      <c r="AC38">
        <v>0</v>
      </c>
      <c r="AD38">
        <v>0</v>
      </c>
      <c r="AE38">
        <v>0</v>
      </c>
      <c r="AF38">
        <v>0</v>
      </c>
      <c r="AG38">
        <v>1</v>
      </c>
      <c r="AI38" s="3" t="s">
        <v>523</v>
      </c>
      <c r="AJ38">
        <v>0</v>
      </c>
      <c r="AK38">
        <v>0</v>
      </c>
      <c r="AL38">
        <v>0</v>
      </c>
      <c r="AM38">
        <v>0</v>
      </c>
    </row>
    <row r="39" spans="1:43" x14ac:dyDescent="0.25">
      <c r="A39" s="3" t="s">
        <v>42</v>
      </c>
      <c r="H39" s="3" t="s">
        <v>42</v>
      </c>
      <c r="I39" t="s">
        <v>555</v>
      </c>
      <c r="J39" t="s">
        <v>716</v>
      </c>
      <c r="K39" t="s">
        <v>748</v>
      </c>
      <c r="L39" t="s">
        <v>749</v>
      </c>
      <c r="M39" t="s">
        <v>750</v>
      </c>
      <c r="N39" s="44" t="s">
        <v>751</v>
      </c>
    </row>
    <row r="40" spans="1:43" x14ac:dyDescent="0.25">
      <c r="A40" s="3" t="s">
        <v>42</v>
      </c>
      <c r="H40" s="3" t="s">
        <v>42</v>
      </c>
      <c r="I40" t="s">
        <v>555</v>
      </c>
      <c r="J40" t="s">
        <v>556</v>
      </c>
      <c r="K40" t="s">
        <v>584</v>
      </c>
      <c r="L40" t="s">
        <v>576</v>
      </c>
      <c r="M40" t="s">
        <v>577</v>
      </c>
      <c r="N40" s="44" t="s">
        <v>586</v>
      </c>
    </row>
    <row r="41" spans="1:43" x14ac:dyDescent="0.25">
      <c r="A41" s="3" t="s">
        <v>42</v>
      </c>
      <c r="H41" s="3" t="s">
        <v>42</v>
      </c>
      <c r="I41" t="s">
        <v>555</v>
      </c>
      <c r="J41" t="s">
        <v>556</v>
      </c>
      <c r="K41" t="s">
        <v>575</v>
      </c>
      <c r="L41" t="s">
        <v>570</v>
      </c>
      <c r="M41" t="s">
        <v>571</v>
      </c>
      <c r="N41" s="44" t="s">
        <v>752</v>
      </c>
    </row>
    <row r="42" spans="1:43" x14ac:dyDescent="0.25">
      <c r="A42" s="3" t="s">
        <v>42</v>
      </c>
      <c r="H42" s="3" t="s">
        <v>42</v>
      </c>
      <c r="I42" t="s">
        <v>555</v>
      </c>
      <c r="J42" t="s">
        <v>561</v>
      </c>
      <c r="K42" t="s">
        <v>562</v>
      </c>
      <c r="L42" t="s">
        <v>581</v>
      </c>
      <c r="M42" t="s">
        <v>582</v>
      </c>
      <c r="N42" s="44" t="s">
        <v>578</v>
      </c>
    </row>
    <row r="43" spans="1:43" x14ac:dyDescent="0.25">
      <c r="A43" s="3" t="s">
        <v>42</v>
      </c>
      <c r="H43" s="3" t="s">
        <v>101</v>
      </c>
      <c r="I43" t="s">
        <v>555</v>
      </c>
      <c r="J43" t="s">
        <v>716</v>
      </c>
      <c r="K43" t="s">
        <v>753</v>
      </c>
      <c r="L43" t="s">
        <v>754</v>
      </c>
      <c r="M43" t="s">
        <v>755</v>
      </c>
      <c r="N43" s="44" t="s">
        <v>756</v>
      </c>
    </row>
    <row r="44" spans="1:43" x14ac:dyDescent="0.25">
      <c r="A44" s="3" t="s">
        <v>42</v>
      </c>
      <c r="H44" s="3" t="s">
        <v>101</v>
      </c>
      <c r="I44" t="s">
        <v>555</v>
      </c>
      <c r="J44" t="s">
        <v>583</v>
      </c>
      <c r="K44" t="s">
        <v>697</v>
      </c>
      <c r="L44" t="s">
        <v>697</v>
      </c>
      <c r="M44" t="s">
        <v>697</v>
      </c>
      <c r="N44" s="44" t="s">
        <v>697</v>
      </c>
    </row>
    <row r="45" spans="1:43" x14ac:dyDescent="0.25">
      <c r="A45" s="3" t="s">
        <v>42</v>
      </c>
      <c r="H45" s="3" t="s">
        <v>102</v>
      </c>
      <c r="I45" t="s">
        <v>555</v>
      </c>
      <c r="J45" t="s">
        <v>583</v>
      </c>
      <c r="K45" t="s">
        <v>635</v>
      </c>
      <c r="L45" t="s">
        <v>636</v>
      </c>
      <c r="M45" t="s">
        <v>637</v>
      </c>
      <c r="N45" s="44" t="s">
        <v>638</v>
      </c>
      <c r="S45" t="s">
        <v>563</v>
      </c>
      <c r="T45" t="s">
        <v>570</v>
      </c>
      <c r="U45" t="s">
        <v>576</v>
      </c>
      <c r="V45" t="s">
        <v>581</v>
      </c>
      <c r="W45" t="s">
        <v>593</v>
      </c>
      <c r="X45" t="s">
        <v>599</v>
      </c>
      <c r="Y45" t="s">
        <v>608</v>
      </c>
      <c r="Z45" t="s">
        <v>558</v>
      </c>
      <c r="AA45" t="s">
        <v>618</v>
      </c>
      <c r="AB45" t="s">
        <v>588</v>
      </c>
      <c r="AC45" t="s">
        <v>626</v>
      </c>
      <c r="AD45" t="s">
        <v>629</v>
      </c>
      <c r="AE45" t="s">
        <v>605</v>
      </c>
      <c r="AF45" t="s">
        <v>645</v>
      </c>
      <c r="AG45" t="s">
        <v>650</v>
      </c>
      <c r="AH45" t="s">
        <v>653</v>
      </c>
      <c r="AI45" t="s">
        <v>658</v>
      </c>
      <c r="AJ45" t="s">
        <v>636</v>
      </c>
      <c r="AK45" t="s">
        <v>697</v>
      </c>
      <c r="AN45" t="s">
        <v>570</v>
      </c>
      <c r="AO45" t="s">
        <v>576</v>
      </c>
      <c r="AP45" t="s">
        <v>618</v>
      </c>
      <c r="AQ45" t="s">
        <v>605</v>
      </c>
    </row>
    <row r="46" spans="1:43" x14ac:dyDescent="0.25">
      <c r="A46" s="3" t="s">
        <v>42</v>
      </c>
      <c r="H46" s="3" t="s">
        <v>42</v>
      </c>
      <c r="I46" t="s">
        <v>555</v>
      </c>
      <c r="J46" t="s">
        <v>556</v>
      </c>
      <c r="K46" t="s">
        <v>584</v>
      </c>
      <c r="L46" t="s">
        <v>576</v>
      </c>
      <c r="M46" t="s">
        <v>577</v>
      </c>
      <c r="N46" s="44" t="s">
        <v>586</v>
      </c>
      <c r="R46" s="3" t="s">
        <v>42</v>
      </c>
      <c r="S46">
        <v>0</v>
      </c>
      <c r="T46">
        <v>16</v>
      </c>
      <c r="U46">
        <v>15</v>
      </c>
      <c r="V46">
        <v>2</v>
      </c>
      <c r="W46">
        <v>0</v>
      </c>
      <c r="X46">
        <v>0</v>
      </c>
      <c r="Y46">
        <v>1</v>
      </c>
      <c r="Z46">
        <v>0</v>
      </c>
      <c r="AA46">
        <v>13</v>
      </c>
      <c r="AB46">
        <v>1</v>
      </c>
      <c r="AC46">
        <v>1</v>
      </c>
      <c r="AD46">
        <v>0</v>
      </c>
      <c r="AE46">
        <v>3</v>
      </c>
      <c r="AF46">
        <v>1</v>
      </c>
      <c r="AG46">
        <v>0</v>
      </c>
      <c r="AH46">
        <v>1</v>
      </c>
      <c r="AI46">
        <v>0</v>
      </c>
      <c r="AJ46">
        <v>0</v>
      </c>
      <c r="AK46">
        <v>17</v>
      </c>
      <c r="AM46" s="3" t="s">
        <v>42</v>
      </c>
      <c r="AN46">
        <v>16</v>
      </c>
      <c r="AO46">
        <v>15</v>
      </c>
      <c r="AP46">
        <v>13</v>
      </c>
      <c r="AQ46">
        <v>3</v>
      </c>
    </row>
    <row r="47" spans="1:43" x14ac:dyDescent="0.25">
      <c r="A47" s="3" t="s">
        <v>42</v>
      </c>
      <c r="H47" s="3" t="s">
        <v>520</v>
      </c>
      <c r="I47" t="s">
        <v>555</v>
      </c>
      <c r="J47" t="s">
        <v>561</v>
      </c>
      <c r="K47" t="s">
        <v>604</v>
      </c>
      <c r="L47" t="s">
        <v>605</v>
      </c>
      <c r="M47" t="s">
        <v>606</v>
      </c>
      <c r="N47" s="44" t="s">
        <v>607</v>
      </c>
      <c r="R47" s="3" t="s">
        <v>525</v>
      </c>
      <c r="S47">
        <v>1</v>
      </c>
      <c r="T47">
        <v>0</v>
      </c>
      <c r="U47">
        <v>0</v>
      </c>
      <c r="V47">
        <v>0</v>
      </c>
      <c r="W47">
        <v>0</v>
      </c>
      <c r="X47">
        <v>0</v>
      </c>
      <c r="Y47">
        <v>0</v>
      </c>
      <c r="Z47">
        <v>0</v>
      </c>
      <c r="AA47">
        <v>0</v>
      </c>
      <c r="AB47">
        <v>0</v>
      </c>
      <c r="AC47">
        <v>0</v>
      </c>
      <c r="AD47">
        <v>0</v>
      </c>
      <c r="AE47">
        <v>1</v>
      </c>
      <c r="AF47">
        <v>0</v>
      </c>
      <c r="AG47">
        <v>0</v>
      </c>
      <c r="AH47">
        <v>0</v>
      </c>
      <c r="AI47">
        <v>0</v>
      </c>
      <c r="AJ47">
        <v>0</v>
      </c>
      <c r="AK47">
        <v>2</v>
      </c>
      <c r="AM47" s="3" t="s">
        <v>525</v>
      </c>
      <c r="AN47">
        <v>0</v>
      </c>
      <c r="AO47">
        <v>0</v>
      </c>
      <c r="AP47">
        <v>0</v>
      </c>
      <c r="AQ47">
        <v>1</v>
      </c>
    </row>
    <row r="48" spans="1:43" x14ac:dyDescent="0.25">
      <c r="A48" s="3" t="s">
        <v>42</v>
      </c>
      <c r="H48" s="3" t="s">
        <v>42</v>
      </c>
      <c r="I48" t="s">
        <v>555</v>
      </c>
      <c r="J48" t="s">
        <v>757</v>
      </c>
      <c r="K48" t="s">
        <v>758</v>
      </c>
      <c r="L48" t="s">
        <v>759</v>
      </c>
      <c r="M48" t="s">
        <v>760</v>
      </c>
      <c r="N48" s="44" t="s">
        <v>761</v>
      </c>
      <c r="R48" s="2" t="s">
        <v>44</v>
      </c>
      <c r="S48">
        <v>0</v>
      </c>
      <c r="T48">
        <v>1</v>
      </c>
      <c r="U48">
        <v>3</v>
      </c>
      <c r="V48">
        <v>0</v>
      </c>
      <c r="W48">
        <v>0</v>
      </c>
      <c r="X48">
        <v>0</v>
      </c>
      <c r="Y48">
        <v>1</v>
      </c>
      <c r="Z48">
        <v>0</v>
      </c>
      <c r="AA48">
        <v>1</v>
      </c>
      <c r="AB48">
        <v>0</v>
      </c>
      <c r="AC48">
        <v>0</v>
      </c>
      <c r="AD48">
        <v>0</v>
      </c>
      <c r="AE48">
        <v>1</v>
      </c>
      <c r="AF48">
        <v>0</v>
      </c>
      <c r="AG48">
        <v>0</v>
      </c>
      <c r="AH48">
        <v>0</v>
      </c>
      <c r="AI48">
        <v>0</v>
      </c>
      <c r="AJ48">
        <v>0</v>
      </c>
      <c r="AK48">
        <v>30</v>
      </c>
      <c r="AM48" s="2" t="s">
        <v>44</v>
      </c>
      <c r="AN48">
        <v>1</v>
      </c>
      <c r="AO48">
        <v>3</v>
      </c>
      <c r="AP48">
        <v>1</v>
      </c>
      <c r="AQ48">
        <v>1</v>
      </c>
    </row>
    <row r="49" spans="1:43" x14ac:dyDescent="0.25">
      <c r="A49" s="3" t="s">
        <v>42</v>
      </c>
      <c r="H49" s="3" t="s">
        <v>42</v>
      </c>
      <c r="I49" t="s">
        <v>555</v>
      </c>
      <c r="J49" t="s">
        <v>556</v>
      </c>
      <c r="K49" t="s">
        <v>617</v>
      </c>
      <c r="L49" t="s">
        <v>618</v>
      </c>
      <c r="M49" t="s">
        <v>619</v>
      </c>
      <c r="N49" s="44" t="s">
        <v>620</v>
      </c>
      <c r="R49" s="3" t="s">
        <v>522</v>
      </c>
      <c r="S49">
        <v>0</v>
      </c>
      <c r="T49">
        <v>0</v>
      </c>
      <c r="U49">
        <v>0</v>
      </c>
      <c r="V49">
        <v>0</v>
      </c>
      <c r="W49">
        <v>0</v>
      </c>
      <c r="X49">
        <v>0</v>
      </c>
      <c r="Y49">
        <v>0</v>
      </c>
      <c r="Z49">
        <v>0</v>
      </c>
      <c r="AA49">
        <v>0</v>
      </c>
      <c r="AB49">
        <v>0</v>
      </c>
      <c r="AC49">
        <v>0</v>
      </c>
      <c r="AD49">
        <v>0</v>
      </c>
      <c r="AE49">
        <v>0</v>
      </c>
      <c r="AF49">
        <v>1</v>
      </c>
      <c r="AG49">
        <v>0</v>
      </c>
      <c r="AH49">
        <v>0</v>
      </c>
      <c r="AI49">
        <v>0</v>
      </c>
      <c r="AJ49">
        <v>0</v>
      </c>
      <c r="AK49">
        <v>2</v>
      </c>
      <c r="AM49" s="3" t="s">
        <v>522</v>
      </c>
      <c r="AN49">
        <v>0</v>
      </c>
      <c r="AO49">
        <v>0</v>
      </c>
      <c r="AP49">
        <v>0</v>
      </c>
      <c r="AQ49">
        <v>0</v>
      </c>
    </row>
    <row r="50" spans="1:43" x14ac:dyDescent="0.25">
      <c r="A50" s="3" t="s">
        <v>42</v>
      </c>
      <c r="H50" s="3" t="s">
        <v>42</v>
      </c>
      <c r="I50" t="s">
        <v>555</v>
      </c>
      <c r="J50" t="s">
        <v>757</v>
      </c>
      <c r="K50" t="s">
        <v>762</v>
      </c>
      <c r="L50" t="s">
        <v>763</v>
      </c>
      <c r="M50" t="s">
        <v>760</v>
      </c>
      <c r="N50" s="44" t="s">
        <v>761</v>
      </c>
      <c r="R50" s="3" t="s">
        <v>101</v>
      </c>
      <c r="S50">
        <v>0</v>
      </c>
      <c r="T50">
        <v>4</v>
      </c>
      <c r="U50">
        <v>5</v>
      </c>
      <c r="V50">
        <v>0</v>
      </c>
      <c r="W50">
        <v>0</v>
      </c>
      <c r="X50">
        <v>0</v>
      </c>
      <c r="Y50">
        <v>1</v>
      </c>
      <c r="Z50">
        <v>0</v>
      </c>
      <c r="AA50">
        <v>1</v>
      </c>
      <c r="AB50">
        <v>0</v>
      </c>
      <c r="AC50">
        <v>0</v>
      </c>
      <c r="AD50">
        <v>0</v>
      </c>
      <c r="AE50">
        <v>0</v>
      </c>
      <c r="AF50">
        <v>0</v>
      </c>
      <c r="AG50">
        <v>0</v>
      </c>
      <c r="AH50">
        <v>1</v>
      </c>
      <c r="AI50">
        <v>0</v>
      </c>
      <c r="AJ50">
        <v>1</v>
      </c>
      <c r="AK50">
        <v>11</v>
      </c>
      <c r="AM50" s="3" t="s">
        <v>101</v>
      </c>
      <c r="AN50">
        <v>4</v>
      </c>
      <c r="AO50">
        <v>5</v>
      </c>
      <c r="AP50">
        <v>1</v>
      </c>
      <c r="AQ50">
        <v>0</v>
      </c>
    </row>
    <row r="51" spans="1:43" x14ac:dyDescent="0.25">
      <c r="A51" s="3" t="s">
        <v>42</v>
      </c>
      <c r="H51" s="3" t="s">
        <v>42</v>
      </c>
      <c r="I51" t="s">
        <v>555</v>
      </c>
      <c r="J51" t="s">
        <v>556</v>
      </c>
      <c r="K51" t="s">
        <v>575</v>
      </c>
      <c r="L51" t="s">
        <v>570</v>
      </c>
      <c r="M51" t="s">
        <v>571</v>
      </c>
      <c r="N51" s="44" t="s">
        <v>572</v>
      </c>
      <c r="R51" s="3" t="s">
        <v>102</v>
      </c>
      <c r="S51">
        <v>1</v>
      </c>
      <c r="T51">
        <v>0</v>
      </c>
      <c r="U51">
        <v>0</v>
      </c>
      <c r="V51">
        <v>0</v>
      </c>
      <c r="W51">
        <v>0</v>
      </c>
      <c r="X51">
        <v>0</v>
      </c>
      <c r="Y51">
        <v>0</v>
      </c>
      <c r="Z51">
        <v>0</v>
      </c>
      <c r="AA51">
        <v>1</v>
      </c>
      <c r="AB51">
        <v>0</v>
      </c>
      <c r="AC51">
        <v>0</v>
      </c>
      <c r="AD51">
        <v>0</v>
      </c>
      <c r="AE51">
        <v>1</v>
      </c>
      <c r="AF51">
        <v>0</v>
      </c>
      <c r="AG51">
        <v>0</v>
      </c>
      <c r="AH51">
        <v>1</v>
      </c>
      <c r="AI51">
        <v>0</v>
      </c>
      <c r="AJ51">
        <v>0</v>
      </c>
      <c r="AK51">
        <v>2</v>
      </c>
      <c r="AM51" s="3" t="s">
        <v>102</v>
      </c>
      <c r="AN51">
        <v>0</v>
      </c>
      <c r="AO51">
        <v>0</v>
      </c>
      <c r="AP51">
        <v>1</v>
      </c>
      <c r="AQ51">
        <v>1</v>
      </c>
    </row>
    <row r="52" spans="1:43" x14ac:dyDescent="0.25">
      <c r="A52" s="3" t="s">
        <v>42</v>
      </c>
      <c r="H52" s="3" t="s">
        <v>524</v>
      </c>
      <c r="I52" t="s">
        <v>555</v>
      </c>
      <c r="J52" t="s">
        <v>757</v>
      </c>
      <c r="K52" t="s">
        <v>764</v>
      </c>
      <c r="L52" t="s">
        <v>765</v>
      </c>
      <c r="M52" t="s">
        <v>766</v>
      </c>
      <c r="N52" s="44" t="s">
        <v>767</v>
      </c>
      <c r="R52" s="3" t="s">
        <v>520</v>
      </c>
      <c r="S52">
        <v>1</v>
      </c>
      <c r="T52">
        <v>4</v>
      </c>
      <c r="U52">
        <v>9</v>
      </c>
      <c r="V52">
        <v>0</v>
      </c>
      <c r="W52">
        <v>1</v>
      </c>
      <c r="X52">
        <v>1</v>
      </c>
      <c r="Y52">
        <v>1</v>
      </c>
      <c r="Z52">
        <v>1</v>
      </c>
      <c r="AA52">
        <v>1</v>
      </c>
      <c r="AB52">
        <v>2</v>
      </c>
      <c r="AC52">
        <v>0</v>
      </c>
      <c r="AD52">
        <v>1</v>
      </c>
      <c r="AE52">
        <v>3</v>
      </c>
      <c r="AF52">
        <v>0</v>
      </c>
      <c r="AG52">
        <v>1</v>
      </c>
      <c r="AH52">
        <v>1</v>
      </c>
      <c r="AI52">
        <v>1</v>
      </c>
      <c r="AJ52">
        <v>0</v>
      </c>
      <c r="AK52">
        <v>6</v>
      </c>
      <c r="AM52" s="3" t="s">
        <v>520</v>
      </c>
      <c r="AN52">
        <v>4</v>
      </c>
      <c r="AO52">
        <v>9</v>
      </c>
      <c r="AP52">
        <v>1</v>
      </c>
      <c r="AQ52">
        <v>3</v>
      </c>
    </row>
    <row r="53" spans="1:43" x14ac:dyDescent="0.25">
      <c r="A53" s="3" t="s">
        <v>42</v>
      </c>
      <c r="H53" s="3" t="s">
        <v>42</v>
      </c>
      <c r="I53" t="s">
        <v>555</v>
      </c>
      <c r="J53" t="s">
        <v>561</v>
      </c>
      <c r="K53" t="s">
        <v>598</v>
      </c>
      <c r="L53" t="s">
        <v>608</v>
      </c>
      <c r="M53" t="s">
        <v>609</v>
      </c>
      <c r="N53" s="44" t="s">
        <v>601</v>
      </c>
      <c r="R53" s="3" t="s">
        <v>524</v>
      </c>
      <c r="S53">
        <v>0</v>
      </c>
      <c r="T53">
        <v>1</v>
      </c>
      <c r="U53">
        <v>1</v>
      </c>
      <c r="V53">
        <v>0</v>
      </c>
      <c r="W53">
        <v>0</v>
      </c>
      <c r="X53">
        <v>0</v>
      </c>
      <c r="Y53">
        <v>0</v>
      </c>
      <c r="Z53">
        <v>0</v>
      </c>
      <c r="AA53">
        <v>0</v>
      </c>
      <c r="AB53">
        <v>0</v>
      </c>
      <c r="AC53">
        <v>0</v>
      </c>
      <c r="AD53">
        <v>0</v>
      </c>
      <c r="AE53">
        <v>1</v>
      </c>
      <c r="AF53">
        <v>0</v>
      </c>
      <c r="AG53">
        <v>0</v>
      </c>
      <c r="AH53">
        <v>0</v>
      </c>
      <c r="AI53">
        <v>0</v>
      </c>
      <c r="AJ53">
        <v>0</v>
      </c>
      <c r="AK53">
        <v>1</v>
      </c>
      <c r="AM53" s="3" t="s">
        <v>524</v>
      </c>
      <c r="AN53">
        <v>1</v>
      </c>
      <c r="AO53">
        <v>1</v>
      </c>
      <c r="AP53">
        <v>0</v>
      </c>
      <c r="AQ53">
        <v>1</v>
      </c>
    </row>
    <row r="54" spans="1:43" x14ac:dyDescent="0.25">
      <c r="A54" s="3" t="s">
        <v>42</v>
      </c>
      <c r="H54" s="3" t="s">
        <v>42</v>
      </c>
      <c r="I54" t="s">
        <v>697</v>
      </c>
      <c r="J54" t="s">
        <v>697</v>
      </c>
      <c r="K54" t="s">
        <v>697</v>
      </c>
      <c r="L54" t="s">
        <v>697</v>
      </c>
      <c r="M54" t="s">
        <v>697</v>
      </c>
      <c r="N54" s="44" t="s">
        <v>697</v>
      </c>
      <c r="R54" s="3" t="s">
        <v>521</v>
      </c>
      <c r="S54">
        <v>0</v>
      </c>
      <c r="T54">
        <v>0</v>
      </c>
      <c r="U54">
        <v>1</v>
      </c>
      <c r="V54">
        <v>0</v>
      </c>
      <c r="W54">
        <v>0</v>
      </c>
      <c r="X54">
        <v>0</v>
      </c>
      <c r="Y54">
        <v>0</v>
      </c>
      <c r="Z54">
        <v>0</v>
      </c>
      <c r="AA54">
        <v>0</v>
      </c>
      <c r="AB54">
        <v>0</v>
      </c>
      <c r="AC54">
        <v>0</v>
      </c>
      <c r="AD54">
        <v>0</v>
      </c>
      <c r="AE54">
        <v>0</v>
      </c>
      <c r="AF54">
        <v>0</v>
      </c>
      <c r="AG54">
        <v>0</v>
      </c>
      <c r="AH54">
        <v>0</v>
      </c>
      <c r="AI54">
        <v>0</v>
      </c>
      <c r="AJ54">
        <v>0</v>
      </c>
      <c r="AK54">
        <v>1</v>
      </c>
      <c r="AM54" s="3" t="s">
        <v>521</v>
      </c>
      <c r="AN54">
        <v>0</v>
      </c>
      <c r="AO54">
        <v>1</v>
      </c>
      <c r="AP54">
        <v>0</v>
      </c>
      <c r="AQ54">
        <v>0</v>
      </c>
    </row>
    <row r="55" spans="1:43" x14ac:dyDescent="0.25">
      <c r="A55" s="3" t="s">
        <v>42</v>
      </c>
      <c r="H55" s="3" t="s">
        <v>42</v>
      </c>
      <c r="I55" t="s">
        <v>555</v>
      </c>
      <c r="J55" t="s">
        <v>561</v>
      </c>
      <c r="K55" t="s">
        <v>768</v>
      </c>
      <c r="L55" t="s">
        <v>769</v>
      </c>
      <c r="M55" t="s">
        <v>770</v>
      </c>
      <c r="N55" s="44" t="s">
        <v>771</v>
      </c>
      <c r="R55" s="3" t="s">
        <v>523</v>
      </c>
      <c r="S55">
        <v>0</v>
      </c>
      <c r="T55">
        <v>0</v>
      </c>
      <c r="U55">
        <v>0</v>
      </c>
      <c r="V55">
        <v>0</v>
      </c>
      <c r="W55">
        <v>0</v>
      </c>
      <c r="X55">
        <v>0</v>
      </c>
      <c r="Y55">
        <v>0</v>
      </c>
      <c r="Z55">
        <v>0</v>
      </c>
      <c r="AA55">
        <v>0</v>
      </c>
      <c r="AB55">
        <v>0</v>
      </c>
      <c r="AC55">
        <v>0</v>
      </c>
      <c r="AD55">
        <v>0</v>
      </c>
      <c r="AE55">
        <v>0</v>
      </c>
      <c r="AF55">
        <v>0</v>
      </c>
      <c r="AG55">
        <v>0</v>
      </c>
      <c r="AH55">
        <v>0</v>
      </c>
      <c r="AI55">
        <v>0</v>
      </c>
      <c r="AJ55">
        <v>0</v>
      </c>
      <c r="AK55">
        <v>1</v>
      </c>
      <c r="AM55" s="3" t="s">
        <v>523</v>
      </c>
      <c r="AN55">
        <v>0</v>
      </c>
      <c r="AO55">
        <v>0</v>
      </c>
      <c r="AP55">
        <v>0</v>
      </c>
      <c r="AQ55">
        <v>0</v>
      </c>
    </row>
    <row r="56" spans="1:43" x14ac:dyDescent="0.25">
      <c r="A56" s="3" t="s">
        <v>42</v>
      </c>
      <c r="H56" s="3" t="s">
        <v>42</v>
      </c>
      <c r="I56" t="s">
        <v>555</v>
      </c>
      <c r="J56" t="s">
        <v>556</v>
      </c>
      <c r="K56" t="s">
        <v>617</v>
      </c>
      <c r="L56" t="s">
        <v>618</v>
      </c>
      <c r="M56" t="s">
        <v>619</v>
      </c>
      <c r="N56" s="44" t="s">
        <v>697</v>
      </c>
    </row>
    <row r="57" spans="1:43" x14ac:dyDescent="0.25">
      <c r="A57" s="3" t="s">
        <v>42</v>
      </c>
      <c r="H57" s="3" t="s">
        <v>42</v>
      </c>
      <c r="I57" t="s">
        <v>555</v>
      </c>
      <c r="J57" t="s">
        <v>556</v>
      </c>
      <c r="K57" t="s">
        <v>617</v>
      </c>
      <c r="L57" t="s">
        <v>618</v>
      </c>
      <c r="M57" t="s">
        <v>619</v>
      </c>
      <c r="N57" s="44" t="s">
        <v>614</v>
      </c>
    </row>
    <row r="58" spans="1:43" x14ac:dyDescent="0.25">
      <c r="A58" s="3" t="s">
        <v>42</v>
      </c>
      <c r="H58" s="3" t="s">
        <v>42</v>
      </c>
      <c r="I58" t="s">
        <v>555</v>
      </c>
      <c r="J58" t="s">
        <v>556</v>
      </c>
      <c r="K58" t="s">
        <v>617</v>
      </c>
      <c r="L58" t="s">
        <v>618</v>
      </c>
      <c r="M58" t="s">
        <v>619</v>
      </c>
      <c r="N58" s="44" t="s">
        <v>614</v>
      </c>
      <c r="S58" t="s">
        <v>564</v>
      </c>
      <c r="T58" t="s">
        <v>571</v>
      </c>
      <c r="U58" t="s">
        <v>577</v>
      </c>
      <c r="V58" t="s">
        <v>585</v>
      </c>
      <c r="W58" t="s">
        <v>594</v>
      </c>
      <c r="X58" t="s">
        <v>600</v>
      </c>
      <c r="Y58" t="s">
        <v>609</v>
      </c>
      <c r="Z58" t="s">
        <v>582</v>
      </c>
      <c r="AA58" t="s">
        <v>619</v>
      </c>
      <c r="AB58" t="s">
        <v>589</v>
      </c>
      <c r="AC58" t="s">
        <v>606</v>
      </c>
      <c r="AD58" t="s">
        <v>630</v>
      </c>
      <c r="AE58" t="s">
        <v>639</v>
      </c>
      <c r="AF58" t="s">
        <v>646</v>
      </c>
      <c r="AG58" t="s">
        <v>637</v>
      </c>
      <c r="AH58" t="s">
        <v>654</v>
      </c>
      <c r="AI58" t="s">
        <v>697</v>
      </c>
      <c r="AN58" t="s">
        <v>571</v>
      </c>
      <c r="AO58" t="s">
        <v>577</v>
      </c>
      <c r="AP58" t="s">
        <v>619</v>
      </c>
      <c r="AQ58" t="s">
        <v>606</v>
      </c>
    </row>
    <row r="59" spans="1:43" x14ac:dyDescent="0.25">
      <c r="A59" s="3" t="s">
        <v>525</v>
      </c>
      <c r="H59" s="3" t="s">
        <v>42</v>
      </c>
      <c r="I59" t="s">
        <v>555</v>
      </c>
      <c r="J59" t="s">
        <v>556</v>
      </c>
      <c r="K59" t="s">
        <v>617</v>
      </c>
      <c r="L59" t="s">
        <v>618</v>
      </c>
      <c r="M59" t="s">
        <v>619</v>
      </c>
      <c r="N59" s="44" t="s">
        <v>614</v>
      </c>
      <c r="R59" s="3" t="s">
        <v>42</v>
      </c>
      <c r="S59">
        <v>0</v>
      </c>
      <c r="T59">
        <v>15</v>
      </c>
      <c r="U59">
        <v>15</v>
      </c>
      <c r="V59">
        <v>2</v>
      </c>
      <c r="W59">
        <v>0</v>
      </c>
      <c r="X59">
        <v>0</v>
      </c>
      <c r="Y59">
        <v>1</v>
      </c>
      <c r="Z59">
        <v>2</v>
      </c>
      <c r="AA59">
        <v>13</v>
      </c>
      <c r="AB59">
        <v>1</v>
      </c>
      <c r="AC59">
        <v>3</v>
      </c>
      <c r="AD59">
        <v>1</v>
      </c>
      <c r="AE59">
        <v>0</v>
      </c>
      <c r="AF59">
        <v>0</v>
      </c>
      <c r="AG59">
        <v>0</v>
      </c>
      <c r="AH59">
        <v>1</v>
      </c>
      <c r="AI59">
        <v>17</v>
      </c>
      <c r="AM59" s="3" t="s">
        <v>42</v>
      </c>
      <c r="AN59">
        <v>15</v>
      </c>
      <c r="AO59">
        <v>15</v>
      </c>
      <c r="AP59">
        <v>13</v>
      </c>
      <c r="AQ59">
        <v>3</v>
      </c>
    </row>
    <row r="60" spans="1:43" x14ac:dyDescent="0.25">
      <c r="A60" s="3" t="s">
        <v>525</v>
      </c>
      <c r="H60" s="3" t="s">
        <v>42</v>
      </c>
      <c r="I60" t="s">
        <v>555</v>
      </c>
      <c r="J60" t="s">
        <v>556</v>
      </c>
      <c r="K60" t="s">
        <v>575</v>
      </c>
      <c r="L60" t="s">
        <v>570</v>
      </c>
      <c r="M60" t="s">
        <v>571</v>
      </c>
      <c r="N60" s="44" t="s">
        <v>572</v>
      </c>
      <c r="R60" s="3" t="s">
        <v>525</v>
      </c>
      <c r="S60">
        <v>1</v>
      </c>
      <c r="T60">
        <v>0</v>
      </c>
      <c r="U60">
        <v>0</v>
      </c>
      <c r="V60">
        <v>0</v>
      </c>
      <c r="W60">
        <v>0</v>
      </c>
      <c r="X60">
        <v>0</v>
      </c>
      <c r="Y60">
        <v>0</v>
      </c>
      <c r="Z60">
        <v>0</v>
      </c>
      <c r="AA60">
        <v>0</v>
      </c>
      <c r="AB60">
        <v>0</v>
      </c>
      <c r="AC60">
        <v>1</v>
      </c>
      <c r="AD60">
        <v>0</v>
      </c>
      <c r="AE60">
        <v>0</v>
      </c>
      <c r="AF60">
        <v>0</v>
      </c>
      <c r="AG60">
        <v>0</v>
      </c>
      <c r="AH60">
        <v>0</v>
      </c>
      <c r="AI60">
        <v>2</v>
      </c>
      <c r="AM60" s="3" t="s">
        <v>525</v>
      </c>
      <c r="AN60">
        <v>0</v>
      </c>
      <c r="AO60">
        <v>0</v>
      </c>
      <c r="AP60">
        <v>0</v>
      </c>
      <c r="AQ60">
        <v>1</v>
      </c>
    </row>
    <row r="61" spans="1:43" x14ac:dyDescent="0.25">
      <c r="A61" s="2" t="s">
        <v>44</v>
      </c>
      <c r="H61" s="3" t="s">
        <v>524</v>
      </c>
      <c r="I61" t="s">
        <v>555</v>
      </c>
      <c r="J61" t="s">
        <v>556</v>
      </c>
      <c r="K61" t="s">
        <v>584</v>
      </c>
      <c r="L61" t="s">
        <v>576</v>
      </c>
      <c r="M61" t="s">
        <v>577</v>
      </c>
      <c r="N61" s="44" t="s">
        <v>586</v>
      </c>
      <c r="R61" s="2" t="s">
        <v>44</v>
      </c>
      <c r="S61">
        <v>0</v>
      </c>
      <c r="T61">
        <v>1</v>
      </c>
      <c r="U61">
        <v>3</v>
      </c>
      <c r="V61">
        <v>0</v>
      </c>
      <c r="W61">
        <v>0</v>
      </c>
      <c r="X61">
        <v>0</v>
      </c>
      <c r="Y61">
        <v>1</v>
      </c>
      <c r="Z61">
        <v>0</v>
      </c>
      <c r="AA61">
        <v>1</v>
      </c>
      <c r="AB61">
        <v>0</v>
      </c>
      <c r="AC61">
        <v>1</v>
      </c>
      <c r="AD61">
        <v>0</v>
      </c>
      <c r="AE61">
        <v>0</v>
      </c>
      <c r="AF61">
        <v>0</v>
      </c>
      <c r="AG61">
        <v>0</v>
      </c>
      <c r="AH61">
        <v>0</v>
      </c>
      <c r="AI61">
        <v>30</v>
      </c>
      <c r="AM61" s="2" t="s">
        <v>44</v>
      </c>
      <c r="AN61">
        <v>1</v>
      </c>
      <c r="AO61">
        <v>3</v>
      </c>
      <c r="AP61">
        <v>1</v>
      </c>
      <c r="AQ61">
        <v>1</v>
      </c>
    </row>
    <row r="62" spans="1:43" x14ac:dyDescent="0.25">
      <c r="A62" s="3" t="s">
        <v>44</v>
      </c>
      <c r="H62" s="3" t="s">
        <v>42</v>
      </c>
      <c r="I62" t="s">
        <v>555</v>
      </c>
      <c r="J62" t="s">
        <v>556</v>
      </c>
      <c r="K62" t="s">
        <v>584</v>
      </c>
      <c r="L62" t="s">
        <v>576</v>
      </c>
      <c r="M62" t="s">
        <v>577</v>
      </c>
      <c r="N62" s="44" t="s">
        <v>586</v>
      </c>
      <c r="R62" s="3" t="s">
        <v>522</v>
      </c>
      <c r="S62">
        <v>0</v>
      </c>
      <c r="T62">
        <v>0</v>
      </c>
      <c r="U62">
        <v>0</v>
      </c>
      <c r="V62">
        <v>0</v>
      </c>
      <c r="W62">
        <v>0</v>
      </c>
      <c r="X62">
        <v>0</v>
      </c>
      <c r="Y62">
        <v>0</v>
      </c>
      <c r="Z62">
        <v>0</v>
      </c>
      <c r="AA62">
        <v>0</v>
      </c>
      <c r="AB62">
        <v>0</v>
      </c>
      <c r="AC62">
        <v>0</v>
      </c>
      <c r="AD62">
        <v>0</v>
      </c>
      <c r="AE62">
        <v>0</v>
      </c>
      <c r="AF62">
        <v>0</v>
      </c>
      <c r="AG62">
        <v>0</v>
      </c>
      <c r="AH62">
        <v>0</v>
      </c>
      <c r="AI62">
        <v>3</v>
      </c>
      <c r="AM62" s="3" t="s">
        <v>522</v>
      </c>
      <c r="AN62">
        <v>0</v>
      </c>
      <c r="AO62">
        <v>0</v>
      </c>
      <c r="AP62">
        <v>0</v>
      </c>
      <c r="AQ62">
        <v>0</v>
      </c>
    </row>
    <row r="63" spans="1:43" x14ac:dyDescent="0.25">
      <c r="A63" s="3" t="s">
        <v>44</v>
      </c>
      <c r="H63" s="3" t="s">
        <v>102</v>
      </c>
      <c r="I63" t="s">
        <v>697</v>
      </c>
      <c r="J63" t="s">
        <v>697</v>
      </c>
      <c r="K63" t="s">
        <v>697</v>
      </c>
      <c r="L63" t="s">
        <v>697</v>
      </c>
      <c r="M63" t="s">
        <v>697</v>
      </c>
      <c r="N63" s="44" t="s">
        <v>697</v>
      </c>
      <c r="R63" s="3" t="s">
        <v>101</v>
      </c>
      <c r="S63">
        <v>0</v>
      </c>
      <c r="T63">
        <v>3</v>
      </c>
      <c r="U63">
        <v>5</v>
      </c>
      <c r="V63">
        <v>0</v>
      </c>
      <c r="W63">
        <v>0</v>
      </c>
      <c r="X63">
        <v>0</v>
      </c>
      <c r="Y63">
        <v>1</v>
      </c>
      <c r="Z63">
        <v>0</v>
      </c>
      <c r="AA63">
        <v>1</v>
      </c>
      <c r="AB63">
        <v>0</v>
      </c>
      <c r="AC63">
        <v>0</v>
      </c>
      <c r="AD63">
        <v>0</v>
      </c>
      <c r="AE63">
        <v>1</v>
      </c>
      <c r="AF63">
        <v>0</v>
      </c>
      <c r="AG63">
        <v>0</v>
      </c>
      <c r="AH63">
        <v>1</v>
      </c>
      <c r="AI63">
        <v>11</v>
      </c>
      <c r="AM63" s="3" t="s">
        <v>101</v>
      </c>
      <c r="AN63">
        <v>3</v>
      </c>
      <c r="AO63">
        <v>5</v>
      </c>
      <c r="AP63">
        <v>1</v>
      </c>
      <c r="AQ63">
        <v>0</v>
      </c>
    </row>
    <row r="64" spans="1:43" x14ac:dyDescent="0.25">
      <c r="A64" s="3" t="s">
        <v>44</v>
      </c>
      <c r="H64" s="3" t="s">
        <v>42</v>
      </c>
      <c r="I64" t="s">
        <v>555</v>
      </c>
      <c r="J64" t="s">
        <v>556</v>
      </c>
      <c r="K64" t="s">
        <v>698</v>
      </c>
      <c r="L64" t="s">
        <v>699</v>
      </c>
      <c r="M64" t="s">
        <v>700</v>
      </c>
      <c r="N64" s="44" t="s">
        <v>701</v>
      </c>
      <c r="R64" s="3" t="s">
        <v>102</v>
      </c>
      <c r="S64">
        <v>0</v>
      </c>
      <c r="T64">
        <v>0</v>
      </c>
      <c r="U64">
        <v>0</v>
      </c>
      <c r="V64">
        <v>0</v>
      </c>
      <c r="W64">
        <v>0</v>
      </c>
      <c r="X64">
        <v>0</v>
      </c>
      <c r="Y64">
        <v>0</v>
      </c>
      <c r="Z64">
        <v>0</v>
      </c>
      <c r="AA64">
        <v>1</v>
      </c>
      <c r="AB64">
        <v>0</v>
      </c>
      <c r="AC64">
        <v>1</v>
      </c>
      <c r="AD64">
        <v>0</v>
      </c>
      <c r="AE64">
        <v>0</v>
      </c>
      <c r="AF64">
        <v>0</v>
      </c>
      <c r="AG64">
        <v>1</v>
      </c>
      <c r="AH64">
        <v>1</v>
      </c>
      <c r="AI64">
        <v>2</v>
      </c>
      <c r="AM64" s="3" t="s">
        <v>102</v>
      </c>
      <c r="AN64">
        <v>0</v>
      </c>
      <c r="AO64">
        <v>0</v>
      </c>
      <c r="AP64">
        <v>1</v>
      </c>
      <c r="AQ64">
        <v>1</v>
      </c>
    </row>
    <row r="65" spans="1:44" x14ac:dyDescent="0.25">
      <c r="A65" s="3" t="s">
        <v>44</v>
      </c>
      <c r="H65" s="3" t="s">
        <v>42</v>
      </c>
      <c r="I65" t="s">
        <v>555</v>
      </c>
      <c r="J65" t="s">
        <v>556</v>
      </c>
      <c r="K65" t="s">
        <v>575</v>
      </c>
      <c r="L65" t="s">
        <v>772</v>
      </c>
      <c r="M65" t="s">
        <v>773</v>
      </c>
      <c r="N65" s="44" t="s">
        <v>774</v>
      </c>
      <c r="R65" s="3" t="s">
        <v>520</v>
      </c>
      <c r="S65">
        <v>0</v>
      </c>
      <c r="T65">
        <v>4</v>
      </c>
      <c r="U65">
        <v>9</v>
      </c>
      <c r="V65">
        <v>0</v>
      </c>
      <c r="W65">
        <v>1</v>
      </c>
      <c r="X65">
        <v>1</v>
      </c>
      <c r="Y65">
        <v>0</v>
      </c>
      <c r="Z65">
        <v>0</v>
      </c>
      <c r="AA65">
        <v>1</v>
      </c>
      <c r="AB65">
        <v>2</v>
      </c>
      <c r="AC65">
        <v>3</v>
      </c>
      <c r="AD65">
        <v>0</v>
      </c>
      <c r="AE65">
        <v>0</v>
      </c>
      <c r="AF65">
        <v>1</v>
      </c>
      <c r="AG65">
        <v>0</v>
      </c>
      <c r="AH65">
        <v>1</v>
      </c>
      <c r="AI65">
        <v>9</v>
      </c>
      <c r="AM65" s="3" t="s">
        <v>520</v>
      </c>
      <c r="AN65">
        <v>4</v>
      </c>
      <c r="AO65">
        <v>9</v>
      </c>
      <c r="AP65">
        <v>1</v>
      </c>
      <c r="AQ65">
        <v>3</v>
      </c>
    </row>
    <row r="66" spans="1:44" x14ac:dyDescent="0.25">
      <c r="A66" s="3" t="s">
        <v>44</v>
      </c>
      <c r="H66" s="3" t="s">
        <v>42</v>
      </c>
      <c r="I66" t="s">
        <v>555</v>
      </c>
      <c r="J66" t="s">
        <v>556</v>
      </c>
      <c r="K66" t="s">
        <v>575</v>
      </c>
      <c r="L66" t="s">
        <v>570</v>
      </c>
      <c r="M66" t="s">
        <v>571</v>
      </c>
      <c r="N66" s="44" t="s">
        <v>572</v>
      </c>
      <c r="R66" s="3" t="s">
        <v>524</v>
      </c>
      <c r="S66">
        <v>0</v>
      </c>
      <c r="T66">
        <v>1</v>
      </c>
      <c r="U66">
        <v>1</v>
      </c>
      <c r="V66">
        <v>0</v>
      </c>
      <c r="W66">
        <v>0</v>
      </c>
      <c r="X66">
        <v>0</v>
      </c>
      <c r="Y66">
        <v>0</v>
      </c>
      <c r="Z66">
        <v>0</v>
      </c>
      <c r="AA66">
        <v>0</v>
      </c>
      <c r="AB66">
        <v>0</v>
      </c>
      <c r="AC66">
        <v>1</v>
      </c>
      <c r="AD66">
        <v>0</v>
      </c>
      <c r="AE66">
        <v>0</v>
      </c>
      <c r="AF66">
        <v>0</v>
      </c>
      <c r="AG66">
        <v>0</v>
      </c>
      <c r="AH66">
        <v>0</v>
      </c>
      <c r="AI66">
        <v>1</v>
      </c>
      <c r="AM66" s="3" t="s">
        <v>524</v>
      </c>
      <c r="AN66">
        <v>1</v>
      </c>
      <c r="AO66">
        <v>1</v>
      </c>
      <c r="AP66">
        <v>0</v>
      </c>
      <c r="AQ66">
        <v>1</v>
      </c>
    </row>
    <row r="67" spans="1:44" x14ac:dyDescent="0.25">
      <c r="A67" s="3" t="s">
        <v>44</v>
      </c>
      <c r="H67" s="3" t="s">
        <v>42</v>
      </c>
      <c r="I67" t="s">
        <v>555</v>
      </c>
      <c r="J67" t="s">
        <v>556</v>
      </c>
      <c r="K67" t="s">
        <v>584</v>
      </c>
      <c r="L67" t="s">
        <v>576</v>
      </c>
      <c r="M67" t="s">
        <v>577</v>
      </c>
      <c r="N67" s="44" t="s">
        <v>586</v>
      </c>
      <c r="R67" s="3" t="s">
        <v>521</v>
      </c>
      <c r="S67">
        <v>0</v>
      </c>
      <c r="T67">
        <v>0</v>
      </c>
      <c r="U67">
        <v>1</v>
      </c>
      <c r="V67">
        <v>0</v>
      </c>
      <c r="W67">
        <v>0</v>
      </c>
      <c r="X67">
        <v>0</v>
      </c>
      <c r="Y67">
        <v>0</v>
      </c>
      <c r="Z67">
        <v>0</v>
      </c>
      <c r="AA67">
        <v>0</v>
      </c>
      <c r="AB67">
        <v>0</v>
      </c>
      <c r="AC67">
        <v>0</v>
      </c>
      <c r="AD67">
        <v>0</v>
      </c>
      <c r="AE67">
        <v>0</v>
      </c>
      <c r="AF67">
        <v>0</v>
      </c>
      <c r="AG67">
        <v>0</v>
      </c>
      <c r="AH67">
        <v>0</v>
      </c>
      <c r="AI67">
        <v>1</v>
      </c>
      <c r="AM67" s="3" t="s">
        <v>521</v>
      </c>
      <c r="AN67">
        <v>0</v>
      </c>
      <c r="AO67">
        <v>1</v>
      </c>
      <c r="AP67">
        <v>0</v>
      </c>
      <c r="AQ67">
        <v>0</v>
      </c>
    </row>
    <row r="68" spans="1:44" x14ac:dyDescent="0.25">
      <c r="A68" s="3" t="s">
        <v>44</v>
      </c>
      <c r="H68" s="3" t="s">
        <v>520</v>
      </c>
      <c r="I68" t="s">
        <v>775</v>
      </c>
      <c r="J68" t="s">
        <v>776</v>
      </c>
      <c r="K68" t="s">
        <v>777</v>
      </c>
      <c r="L68" t="s">
        <v>778</v>
      </c>
      <c r="M68" t="s">
        <v>779</v>
      </c>
      <c r="N68" s="44" t="s">
        <v>780</v>
      </c>
      <c r="R68" s="3" t="s">
        <v>523</v>
      </c>
      <c r="S68">
        <v>0</v>
      </c>
      <c r="T68">
        <v>0</v>
      </c>
      <c r="U68">
        <v>0</v>
      </c>
      <c r="V68">
        <v>0</v>
      </c>
      <c r="W68">
        <v>0</v>
      </c>
      <c r="X68">
        <v>0</v>
      </c>
      <c r="Y68">
        <v>0</v>
      </c>
      <c r="Z68">
        <v>0</v>
      </c>
      <c r="AA68">
        <v>0</v>
      </c>
      <c r="AB68">
        <v>0</v>
      </c>
      <c r="AC68">
        <v>0</v>
      </c>
      <c r="AD68">
        <v>0</v>
      </c>
      <c r="AE68">
        <v>0</v>
      </c>
      <c r="AF68">
        <v>0</v>
      </c>
      <c r="AG68">
        <v>0</v>
      </c>
      <c r="AH68">
        <v>0</v>
      </c>
      <c r="AI68">
        <v>1</v>
      </c>
      <c r="AM68" s="3" t="s">
        <v>523</v>
      </c>
      <c r="AN68">
        <v>0</v>
      </c>
      <c r="AO68">
        <v>0</v>
      </c>
      <c r="AP68">
        <v>0</v>
      </c>
      <c r="AQ68">
        <v>0</v>
      </c>
    </row>
    <row r="69" spans="1:44" x14ac:dyDescent="0.25">
      <c r="A69" s="3" t="s">
        <v>44</v>
      </c>
      <c r="H69" s="3" t="s">
        <v>101</v>
      </c>
      <c r="I69" t="s">
        <v>555</v>
      </c>
      <c r="J69" t="s">
        <v>583</v>
      </c>
      <c r="K69" t="s">
        <v>697</v>
      </c>
      <c r="L69" t="s">
        <v>697</v>
      </c>
      <c r="M69" t="s">
        <v>697</v>
      </c>
      <c r="N69" s="44" t="s">
        <v>697</v>
      </c>
    </row>
    <row r="70" spans="1:44" x14ac:dyDescent="0.25">
      <c r="A70" s="3" t="s">
        <v>44</v>
      </c>
      <c r="H70" s="3" t="s">
        <v>101</v>
      </c>
      <c r="I70" t="s">
        <v>555</v>
      </c>
      <c r="J70" t="s">
        <v>583</v>
      </c>
      <c r="K70" t="s">
        <v>697</v>
      </c>
      <c r="L70" t="s">
        <v>697</v>
      </c>
      <c r="M70" t="s">
        <v>697</v>
      </c>
      <c r="N70" s="44" t="s">
        <v>697</v>
      </c>
    </row>
    <row r="71" spans="1:44" x14ac:dyDescent="0.25">
      <c r="A71" s="3" t="s">
        <v>44</v>
      </c>
      <c r="H71" s="3" t="s">
        <v>101</v>
      </c>
      <c r="I71" t="s">
        <v>555</v>
      </c>
      <c r="J71" t="s">
        <v>583</v>
      </c>
      <c r="K71" t="s">
        <v>697</v>
      </c>
      <c r="L71" t="s">
        <v>697</v>
      </c>
      <c r="M71" t="s">
        <v>697</v>
      </c>
      <c r="N71" s="44" t="s">
        <v>697</v>
      </c>
    </row>
    <row r="72" spans="1:44" x14ac:dyDescent="0.25">
      <c r="A72" s="3" t="s">
        <v>44</v>
      </c>
      <c r="H72" s="3" t="s">
        <v>101</v>
      </c>
      <c r="I72" t="s">
        <v>555</v>
      </c>
      <c r="J72" t="s">
        <v>583</v>
      </c>
      <c r="K72" t="s">
        <v>697</v>
      </c>
      <c r="L72" t="s">
        <v>697</v>
      </c>
      <c r="M72" t="s">
        <v>697</v>
      </c>
      <c r="N72" s="44" t="s">
        <v>697</v>
      </c>
      <c r="S72" t="s">
        <v>565</v>
      </c>
      <c r="T72" t="s">
        <v>572</v>
      </c>
      <c r="U72" t="s">
        <v>578</v>
      </c>
      <c r="V72" t="s">
        <v>586</v>
      </c>
      <c r="W72" t="s">
        <v>595</v>
      </c>
      <c r="X72" t="s">
        <v>601</v>
      </c>
      <c r="Y72" t="s">
        <v>610</v>
      </c>
      <c r="Z72" t="s">
        <v>614</v>
      </c>
      <c r="AA72" t="s">
        <v>620</v>
      </c>
      <c r="AB72" t="s">
        <v>590</v>
      </c>
      <c r="AC72" t="s">
        <v>607</v>
      </c>
      <c r="AD72" t="s">
        <v>631</v>
      </c>
      <c r="AE72" t="s">
        <v>640</v>
      </c>
      <c r="AF72" t="s">
        <v>647</v>
      </c>
      <c r="AG72" t="s">
        <v>638</v>
      </c>
      <c r="AH72" t="s">
        <v>655</v>
      </c>
      <c r="AI72" t="s">
        <v>697</v>
      </c>
      <c r="AN72" t="s">
        <v>572</v>
      </c>
      <c r="AO72" t="s">
        <v>586</v>
      </c>
      <c r="AP72" t="s">
        <v>614</v>
      </c>
      <c r="AQ72" t="s">
        <v>620</v>
      </c>
      <c r="AR72" t="s">
        <v>607</v>
      </c>
    </row>
    <row r="73" spans="1:44" x14ac:dyDescent="0.25">
      <c r="A73" s="3" t="s">
        <v>44</v>
      </c>
      <c r="H73" s="3" t="s">
        <v>525</v>
      </c>
      <c r="I73" t="s">
        <v>555</v>
      </c>
      <c r="J73" t="s">
        <v>781</v>
      </c>
      <c r="K73" t="s">
        <v>782</v>
      </c>
      <c r="L73" t="s">
        <v>783</v>
      </c>
      <c r="M73" t="s">
        <v>784</v>
      </c>
      <c r="N73" s="44" t="s">
        <v>785</v>
      </c>
      <c r="R73" s="3" t="s">
        <v>42</v>
      </c>
      <c r="S73">
        <v>0</v>
      </c>
      <c r="T73">
        <v>14</v>
      </c>
      <c r="U73">
        <v>2</v>
      </c>
      <c r="V73">
        <v>14</v>
      </c>
      <c r="W73">
        <v>1</v>
      </c>
      <c r="X73">
        <v>1</v>
      </c>
      <c r="Y73">
        <v>0</v>
      </c>
      <c r="Z73">
        <v>7</v>
      </c>
      <c r="AA73">
        <v>4</v>
      </c>
      <c r="AB73">
        <v>1</v>
      </c>
      <c r="AC73">
        <v>3</v>
      </c>
      <c r="AD73">
        <v>1</v>
      </c>
      <c r="AE73">
        <v>0</v>
      </c>
      <c r="AF73">
        <v>0</v>
      </c>
      <c r="AG73">
        <v>0</v>
      </c>
      <c r="AH73">
        <v>1</v>
      </c>
      <c r="AI73">
        <v>19</v>
      </c>
      <c r="AM73" s="3" t="s">
        <v>42</v>
      </c>
      <c r="AN73">
        <v>14</v>
      </c>
      <c r="AO73">
        <v>14</v>
      </c>
      <c r="AP73">
        <v>7</v>
      </c>
      <c r="AQ73">
        <v>4</v>
      </c>
      <c r="AR73">
        <v>3</v>
      </c>
    </row>
    <row r="74" spans="1:44" x14ac:dyDescent="0.25">
      <c r="A74" s="3" t="s">
        <v>44</v>
      </c>
      <c r="H74" s="3" t="s">
        <v>525</v>
      </c>
      <c r="I74" t="s">
        <v>555</v>
      </c>
      <c r="J74" t="s">
        <v>697</v>
      </c>
      <c r="K74" t="s">
        <v>697</v>
      </c>
      <c r="L74" t="s">
        <v>697</v>
      </c>
      <c r="M74" t="s">
        <v>697</v>
      </c>
      <c r="N74" s="44" t="s">
        <v>697</v>
      </c>
      <c r="R74" s="3" t="s">
        <v>525</v>
      </c>
      <c r="S74">
        <v>1</v>
      </c>
      <c r="T74">
        <v>0</v>
      </c>
      <c r="U74">
        <v>0</v>
      </c>
      <c r="V74">
        <v>0</v>
      </c>
      <c r="W74">
        <v>0</v>
      </c>
      <c r="X74">
        <v>0</v>
      </c>
      <c r="Y74">
        <v>0</v>
      </c>
      <c r="Z74">
        <v>0</v>
      </c>
      <c r="AA74">
        <v>0</v>
      </c>
      <c r="AB74">
        <v>0</v>
      </c>
      <c r="AC74">
        <v>1</v>
      </c>
      <c r="AD74">
        <v>0</v>
      </c>
      <c r="AE74">
        <v>0</v>
      </c>
      <c r="AF74">
        <v>0</v>
      </c>
      <c r="AG74">
        <v>0</v>
      </c>
      <c r="AH74">
        <v>0</v>
      </c>
      <c r="AI74">
        <v>2</v>
      </c>
      <c r="AM74" s="3" t="s">
        <v>525</v>
      </c>
      <c r="AN74">
        <v>0</v>
      </c>
      <c r="AO74">
        <v>0</v>
      </c>
      <c r="AP74">
        <v>0</v>
      </c>
      <c r="AQ74">
        <v>0</v>
      </c>
      <c r="AR74">
        <v>1</v>
      </c>
    </row>
    <row r="75" spans="1:44" x14ac:dyDescent="0.25">
      <c r="A75" s="3" t="s">
        <v>44</v>
      </c>
      <c r="H75" s="3" t="s">
        <v>520</v>
      </c>
      <c r="I75" t="s">
        <v>555</v>
      </c>
      <c r="J75" t="s">
        <v>556</v>
      </c>
      <c r="K75" t="s">
        <v>584</v>
      </c>
      <c r="L75" t="s">
        <v>576</v>
      </c>
      <c r="M75" t="s">
        <v>577</v>
      </c>
      <c r="N75" s="44" t="s">
        <v>586</v>
      </c>
      <c r="R75" s="2" t="s">
        <v>44</v>
      </c>
      <c r="S75">
        <v>0</v>
      </c>
      <c r="T75">
        <v>1</v>
      </c>
      <c r="U75">
        <v>0</v>
      </c>
      <c r="V75">
        <v>3</v>
      </c>
      <c r="W75">
        <v>0</v>
      </c>
      <c r="X75">
        <v>1</v>
      </c>
      <c r="Y75">
        <v>0</v>
      </c>
      <c r="Z75">
        <v>1</v>
      </c>
      <c r="AA75">
        <v>0</v>
      </c>
      <c r="AB75">
        <v>0</v>
      </c>
      <c r="AC75">
        <v>1</v>
      </c>
      <c r="AD75">
        <v>0</v>
      </c>
      <c r="AE75">
        <v>0</v>
      </c>
      <c r="AF75">
        <v>0</v>
      </c>
      <c r="AG75">
        <v>0</v>
      </c>
      <c r="AH75">
        <v>0</v>
      </c>
      <c r="AI75">
        <v>30</v>
      </c>
      <c r="AM75" s="2" t="s">
        <v>44</v>
      </c>
      <c r="AN75">
        <v>1</v>
      </c>
      <c r="AO75">
        <v>3</v>
      </c>
      <c r="AP75">
        <v>1</v>
      </c>
      <c r="AQ75">
        <v>0</v>
      </c>
      <c r="AR75">
        <v>1</v>
      </c>
    </row>
    <row r="76" spans="1:44" x14ac:dyDescent="0.25">
      <c r="A76" s="3" t="s">
        <v>44</v>
      </c>
      <c r="H76" s="3" t="s">
        <v>42</v>
      </c>
      <c r="I76" t="s">
        <v>697</v>
      </c>
      <c r="J76" t="s">
        <v>697</v>
      </c>
      <c r="K76" t="s">
        <v>697</v>
      </c>
      <c r="L76" t="s">
        <v>697</v>
      </c>
      <c r="M76" t="s">
        <v>697</v>
      </c>
      <c r="N76" s="44" t="s">
        <v>697</v>
      </c>
      <c r="R76" s="3" t="s">
        <v>522</v>
      </c>
      <c r="S76">
        <v>0</v>
      </c>
      <c r="T76">
        <v>0</v>
      </c>
      <c r="U76">
        <v>0</v>
      </c>
      <c r="V76">
        <v>0</v>
      </c>
      <c r="W76">
        <v>0</v>
      </c>
      <c r="X76">
        <v>0</v>
      </c>
      <c r="Y76">
        <v>0</v>
      </c>
      <c r="Z76">
        <v>0</v>
      </c>
      <c r="AA76">
        <v>0</v>
      </c>
      <c r="AB76">
        <v>0</v>
      </c>
      <c r="AC76">
        <v>0</v>
      </c>
      <c r="AD76">
        <v>0</v>
      </c>
      <c r="AE76">
        <v>0</v>
      </c>
      <c r="AF76">
        <v>0</v>
      </c>
      <c r="AG76">
        <v>0</v>
      </c>
      <c r="AH76">
        <v>0</v>
      </c>
      <c r="AI76">
        <v>3</v>
      </c>
      <c r="AM76" s="3" t="s">
        <v>522</v>
      </c>
      <c r="AN76">
        <v>0</v>
      </c>
      <c r="AO76">
        <v>0</v>
      </c>
      <c r="AP76">
        <v>0</v>
      </c>
      <c r="AQ76">
        <v>0</v>
      </c>
      <c r="AR76">
        <v>0</v>
      </c>
    </row>
    <row r="77" spans="1:44" x14ac:dyDescent="0.25">
      <c r="A77" s="3" t="s">
        <v>44</v>
      </c>
      <c r="H77" s="3" t="s">
        <v>101</v>
      </c>
      <c r="I77" t="s">
        <v>555</v>
      </c>
      <c r="J77" t="s">
        <v>556</v>
      </c>
      <c r="K77" t="s">
        <v>584</v>
      </c>
      <c r="L77" t="s">
        <v>576</v>
      </c>
      <c r="M77" t="s">
        <v>577</v>
      </c>
      <c r="N77" s="44" t="s">
        <v>586</v>
      </c>
      <c r="R77" s="3" t="s">
        <v>101</v>
      </c>
      <c r="S77">
        <v>0</v>
      </c>
      <c r="T77">
        <v>2</v>
      </c>
      <c r="U77">
        <v>0</v>
      </c>
      <c r="V77">
        <v>5</v>
      </c>
      <c r="W77">
        <v>0</v>
      </c>
      <c r="X77">
        <v>1</v>
      </c>
      <c r="Y77">
        <v>0</v>
      </c>
      <c r="Z77">
        <v>1</v>
      </c>
      <c r="AA77">
        <v>0</v>
      </c>
      <c r="AB77">
        <v>0</v>
      </c>
      <c r="AC77">
        <v>0</v>
      </c>
      <c r="AD77">
        <v>0</v>
      </c>
      <c r="AE77">
        <v>1</v>
      </c>
      <c r="AF77">
        <v>0</v>
      </c>
      <c r="AG77">
        <v>0</v>
      </c>
      <c r="AH77">
        <v>1</v>
      </c>
      <c r="AI77">
        <v>11</v>
      </c>
      <c r="AM77" s="3" t="s">
        <v>101</v>
      </c>
      <c r="AN77">
        <v>2</v>
      </c>
      <c r="AO77">
        <v>5</v>
      </c>
      <c r="AP77">
        <v>1</v>
      </c>
      <c r="AQ77">
        <v>0</v>
      </c>
      <c r="AR77">
        <v>0</v>
      </c>
    </row>
    <row r="78" spans="1:44" x14ac:dyDescent="0.25">
      <c r="A78" s="3" t="s">
        <v>44</v>
      </c>
      <c r="H78" s="2" t="s">
        <v>44</v>
      </c>
      <c r="I78" t="s">
        <v>555</v>
      </c>
      <c r="J78" t="s">
        <v>786</v>
      </c>
      <c r="K78" t="s">
        <v>748</v>
      </c>
      <c r="L78" t="s">
        <v>749</v>
      </c>
      <c r="M78" t="s">
        <v>750</v>
      </c>
      <c r="N78" s="44" t="s">
        <v>751</v>
      </c>
      <c r="R78" s="3" t="s">
        <v>102</v>
      </c>
      <c r="S78">
        <v>0</v>
      </c>
      <c r="T78">
        <v>0</v>
      </c>
      <c r="U78">
        <v>0</v>
      </c>
      <c r="V78">
        <v>0</v>
      </c>
      <c r="W78">
        <v>0</v>
      </c>
      <c r="X78">
        <v>0</v>
      </c>
      <c r="Y78">
        <v>0</v>
      </c>
      <c r="Z78">
        <v>0</v>
      </c>
      <c r="AA78">
        <v>1</v>
      </c>
      <c r="AB78">
        <v>0</v>
      </c>
      <c r="AC78">
        <v>1</v>
      </c>
      <c r="AD78">
        <v>0</v>
      </c>
      <c r="AE78">
        <v>0</v>
      </c>
      <c r="AF78">
        <v>0</v>
      </c>
      <c r="AG78">
        <v>1</v>
      </c>
      <c r="AH78">
        <v>1</v>
      </c>
      <c r="AI78">
        <v>2</v>
      </c>
      <c r="AM78" s="3" t="s">
        <v>102</v>
      </c>
      <c r="AN78">
        <v>0</v>
      </c>
      <c r="AO78">
        <v>0</v>
      </c>
      <c r="AP78">
        <v>0</v>
      </c>
      <c r="AQ78">
        <v>1</v>
      </c>
      <c r="AR78">
        <v>1</v>
      </c>
    </row>
    <row r="79" spans="1:44" x14ac:dyDescent="0.25">
      <c r="A79" s="3" t="s">
        <v>44</v>
      </c>
      <c r="H79" s="2" t="s">
        <v>44</v>
      </c>
      <c r="I79" t="s">
        <v>555</v>
      </c>
      <c r="J79" t="s">
        <v>556</v>
      </c>
      <c r="K79" t="s">
        <v>584</v>
      </c>
      <c r="L79" t="s">
        <v>576</v>
      </c>
      <c r="M79" t="s">
        <v>577</v>
      </c>
      <c r="N79" s="44" t="s">
        <v>586</v>
      </c>
      <c r="R79" s="3" t="s">
        <v>520</v>
      </c>
      <c r="S79">
        <v>0</v>
      </c>
      <c r="T79">
        <v>4</v>
      </c>
      <c r="U79">
        <v>0</v>
      </c>
      <c r="V79">
        <v>8</v>
      </c>
      <c r="W79">
        <v>0</v>
      </c>
      <c r="X79">
        <v>0</v>
      </c>
      <c r="Y79">
        <v>1</v>
      </c>
      <c r="Z79">
        <v>0</v>
      </c>
      <c r="AA79">
        <v>0</v>
      </c>
      <c r="AB79">
        <v>1</v>
      </c>
      <c r="AC79">
        <v>3</v>
      </c>
      <c r="AD79">
        <v>0</v>
      </c>
      <c r="AE79">
        <v>0</v>
      </c>
      <c r="AF79">
        <v>1</v>
      </c>
      <c r="AG79">
        <v>0</v>
      </c>
      <c r="AH79">
        <v>1</v>
      </c>
      <c r="AI79">
        <v>9</v>
      </c>
      <c r="AM79" s="3" t="s">
        <v>520</v>
      </c>
      <c r="AN79">
        <v>4</v>
      </c>
      <c r="AO79">
        <v>8</v>
      </c>
      <c r="AP79">
        <v>0</v>
      </c>
      <c r="AQ79">
        <v>0</v>
      </c>
      <c r="AR79">
        <v>3</v>
      </c>
    </row>
    <row r="80" spans="1:44" x14ac:dyDescent="0.25">
      <c r="A80" s="3" t="s">
        <v>44</v>
      </c>
      <c r="H80" s="3" t="s">
        <v>521</v>
      </c>
      <c r="I80" t="s">
        <v>555</v>
      </c>
      <c r="J80" t="s">
        <v>697</v>
      </c>
      <c r="K80" t="s">
        <v>697</v>
      </c>
      <c r="L80" t="s">
        <v>697</v>
      </c>
      <c r="M80" t="s">
        <v>697</v>
      </c>
      <c r="N80" s="44" t="s">
        <v>697</v>
      </c>
      <c r="R80" s="3" t="s">
        <v>524</v>
      </c>
      <c r="S80">
        <v>0</v>
      </c>
      <c r="T80">
        <v>1</v>
      </c>
      <c r="U80">
        <v>0</v>
      </c>
      <c r="V80">
        <v>1</v>
      </c>
      <c r="W80">
        <v>0</v>
      </c>
      <c r="X80">
        <v>0</v>
      </c>
      <c r="Y80">
        <v>0</v>
      </c>
      <c r="Z80">
        <v>0</v>
      </c>
      <c r="AA80">
        <v>0</v>
      </c>
      <c r="AB80">
        <v>0</v>
      </c>
      <c r="AC80">
        <v>1</v>
      </c>
      <c r="AD80">
        <v>0</v>
      </c>
      <c r="AE80">
        <v>0</v>
      </c>
      <c r="AF80">
        <v>0</v>
      </c>
      <c r="AG80">
        <v>0</v>
      </c>
      <c r="AH80">
        <v>0</v>
      </c>
      <c r="AI80">
        <v>1</v>
      </c>
      <c r="AM80" s="3" t="s">
        <v>524</v>
      </c>
      <c r="AN80">
        <v>1</v>
      </c>
      <c r="AO80">
        <v>1</v>
      </c>
      <c r="AP80">
        <v>0</v>
      </c>
      <c r="AQ80">
        <v>0</v>
      </c>
      <c r="AR80">
        <v>1</v>
      </c>
    </row>
    <row r="81" spans="1:44" x14ac:dyDescent="0.25">
      <c r="A81" s="3" t="s">
        <v>44</v>
      </c>
      <c r="H81" s="3" t="s">
        <v>521</v>
      </c>
      <c r="I81" t="s">
        <v>555</v>
      </c>
      <c r="J81" t="s">
        <v>556</v>
      </c>
      <c r="K81" t="s">
        <v>584</v>
      </c>
      <c r="L81" t="s">
        <v>576</v>
      </c>
      <c r="M81" t="s">
        <v>577</v>
      </c>
      <c r="N81" s="44" t="s">
        <v>586</v>
      </c>
      <c r="R81" s="3" t="s">
        <v>521</v>
      </c>
      <c r="S81">
        <v>0</v>
      </c>
      <c r="T81">
        <v>0</v>
      </c>
      <c r="U81">
        <v>0</v>
      </c>
      <c r="V81">
        <v>1</v>
      </c>
      <c r="W81">
        <v>0</v>
      </c>
      <c r="X81">
        <v>0</v>
      </c>
      <c r="Y81">
        <v>0</v>
      </c>
      <c r="Z81">
        <v>0</v>
      </c>
      <c r="AA81">
        <v>0</v>
      </c>
      <c r="AB81">
        <v>0</v>
      </c>
      <c r="AC81">
        <v>0</v>
      </c>
      <c r="AD81">
        <v>0</v>
      </c>
      <c r="AE81">
        <v>0</v>
      </c>
      <c r="AF81">
        <v>0</v>
      </c>
      <c r="AG81">
        <v>0</v>
      </c>
      <c r="AH81">
        <v>0</v>
      </c>
      <c r="AI81">
        <v>1</v>
      </c>
      <c r="AM81" s="3" t="s">
        <v>521</v>
      </c>
      <c r="AN81">
        <v>0</v>
      </c>
      <c r="AO81">
        <v>1</v>
      </c>
      <c r="AP81">
        <v>0</v>
      </c>
      <c r="AQ81">
        <v>0</v>
      </c>
      <c r="AR81">
        <v>0</v>
      </c>
    </row>
    <row r="82" spans="1:44" x14ac:dyDescent="0.25">
      <c r="A82" s="3" t="s">
        <v>44</v>
      </c>
      <c r="H82" s="3" t="s">
        <v>520</v>
      </c>
      <c r="I82" t="s">
        <v>555</v>
      </c>
      <c r="J82" t="s">
        <v>786</v>
      </c>
      <c r="K82" t="s">
        <v>787</v>
      </c>
      <c r="L82" t="s">
        <v>788</v>
      </c>
      <c r="M82" t="s">
        <v>789</v>
      </c>
      <c r="N82" s="44" t="s">
        <v>790</v>
      </c>
      <c r="R82" s="3" t="s">
        <v>523</v>
      </c>
      <c r="S82">
        <v>0</v>
      </c>
      <c r="T82">
        <v>0</v>
      </c>
      <c r="U82">
        <v>0</v>
      </c>
      <c r="V82">
        <v>0</v>
      </c>
      <c r="W82">
        <v>0</v>
      </c>
      <c r="X82">
        <v>0</v>
      </c>
      <c r="Y82">
        <v>0</v>
      </c>
      <c r="Z82">
        <v>0</v>
      </c>
      <c r="AA82">
        <v>0</v>
      </c>
      <c r="AB82">
        <v>0</v>
      </c>
      <c r="AC82">
        <v>0</v>
      </c>
      <c r="AD82">
        <v>0</v>
      </c>
      <c r="AE82">
        <v>0</v>
      </c>
      <c r="AF82">
        <v>0</v>
      </c>
      <c r="AG82">
        <v>0</v>
      </c>
      <c r="AH82">
        <v>0</v>
      </c>
      <c r="AI82">
        <v>1</v>
      </c>
      <c r="AM82" s="3" t="s">
        <v>523</v>
      </c>
      <c r="AN82">
        <v>0</v>
      </c>
      <c r="AO82">
        <v>0</v>
      </c>
      <c r="AP82">
        <v>0</v>
      </c>
      <c r="AQ82">
        <v>0</v>
      </c>
      <c r="AR82">
        <v>0</v>
      </c>
    </row>
    <row r="83" spans="1:44" x14ac:dyDescent="0.25">
      <c r="A83" s="3" t="s">
        <v>44</v>
      </c>
      <c r="H83" s="3" t="s">
        <v>520</v>
      </c>
      <c r="I83" t="s">
        <v>555</v>
      </c>
      <c r="J83" t="s">
        <v>716</v>
      </c>
      <c r="K83" t="s">
        <v>791</v>
      </c>
      <c r="L83" t="s">
        <v>792</v>
      </c>
      <c r="M83" t="s">
        <v>793</v>
      </c>
      <c r="N83" s="44" t="s">
        <v>794</v>
      </c>
    </row>
    <row r="84" spans="1:44" x14ac:dyDescent="0.25">
      <c r="A84" s="3" t="s">
        <v>44</v>
      </c>
      <c r="H84" s="3" t="s">
        <v>102</v>
      </c>
      <c r="I84" t="s">
        <v>555</v>
      </c>
      <c r="J84" t="s">
        <v>795</v>
      </c>
      <c r="K84" t="s">
        <v>796</v>
      </c>
      <c r="L84" t="s">
        <v>797</v>
      </c>
      <c r="M84" t="s">
        <v>798</v>
      </c>
      <c r="N84" s="44" t="s">
        <v>799</v>
      </c>
    </row>
    <row r="85" spans="1:44" x14ac:dyDescent="0.25">
      <c r="A85" s="3" t="s">
        <v>44</v>
      </c>
      <c r="H85" s="3" t="s">
        <v>101</v>
      </c>
      <c r="I85" t="s">
        <v>555</v>
      </c>
      <c r="J85" t="s">
        <v>556</v>
      </c>
      <c r="K85" t="s">
        <v>800</v>
      </c>
      <c r="L85" t="s">
        <v>801</v>
      </c>
      <c r="M85" t="s">
        <v>802</v>
      </c>
      <c r="N85" s="44" t="s">
        <v>803</v>
      </c>
    </row>
    <row r="86" spans="1:44" x14ac:dyDescent="0.25">
      <c r="A86" s="3" t="s">
        <v>44</v>
      </c>
      <c r="H86" s="3" t="s">
        <v>520</v>
      </c>
      <c r="I86" t="s">
        <v>555</v>
      </c>
      <c r="J86" t="s">
        <v>561</v>
      </c>
      <c r="K86" t="s">
        <v>613</v>
      </c>
      <c r="L86" t="s">
        <v>629</v>
      </c>
      <c r="M86" t="s">
        <v>646</v>
      </c>
      <c r="N86" s="44" t="s">
        <v>647</v>
      </c>
    </row>
    <row r="87" spans="1:44" x14ac:dyDescent="0.25">
      <c r="A87" s="3" t="s">
        <v>44</v>
      </c>
      <c r="H87" s="3" t="s">
        <v>520</v>
      </c>
      <c r="I87" t="s">
        <v>555</v>
      </c>
      <c r="J87" t="s">
        <v>556</v>
      </c>
      <c r="K87" t="s">
        <v>584</v>
      </c>
      <c r="L87" t="s">
        <v>576</v>
      </c>
      <c r="M87" t="s">
        <v>577</v>
      </c>
      <c r="N87" s="44" t="s">
        <v>586</v>
      </c>
    </row>
    <row r="88" spans="1:44" x14ac:dyDescent="0.25">
      <c r="A88" s="3" t="s">
        <v>44</v>
      </c>
      <c r="H88" s="3" t="s">
        <v>520</v>
      </c>
      <c r="I88" t="s">
        <v>555</v>
      </c>
      <c r="J88" t="s">
        <v>556</v>
      </c>
      <c r="K88" t="s">
        <v>584</v>
      </c>
      <c r="L88" t="s">
        <v>576</v>
      </c>
      <c r="M88" t="s">
        <v>577</v>
      </c>
      <c r="N88" s="44" t="s">
        <v>586</v>
      </c>
    </row>
    <row r="89" spans="1:44" x14ac:dyDescent="0.25">
      <c r="A89" s="3" t="s">
        <v>44</v>
      </c>
      <c r="H89" s="3" t="s">
        <v>520</v>
      </c>
      <c r="I89" t="s">
        <v>555</v>
      </c>
      <c r="J89" t="s">
        <v>556</v>
      </c>
      <c r="K89" t="s">
        <v>584</v>
      </c>
      <c r="L89" t="s">
        <v>576</v>
      </c>
      <c r="M89" t="s">
        <v>577</v>
      </c>
      <c r="N89" s="44" t="s">
        <v>586</v>
      </c>
    </row>
    <row r="90" spans="1:44" x14ac:dyDescent="0.25">
      <c r="A90" s="3" t="s">
        <v>44</v>
      </c>
      <c r="H90" s="3" t="s">
        <v>42</v>
      </c>
      <c r="I90" t="s">
        <v>697</v>
      </c>
      <c r="J90" t="s">
        <v>697</v>
      </c>
      <c r="K90" t="s">
        <v>697</v>
      </c>
      <c r="L90" t="s">
        <v>697</v>
      </c>
      <c r="M90" t="s">
        <v>697</v>
      </c>
      <c r="N90" s="44" t="s">
        <v>697</v>
      </c>
    </row>
    <row r="91" spans="1:44" x14ac:dyDescent="0.25">
      <c r="A91" s="3" t="s">
        <v>44</v>
      </c>
      <c r="H91" s="3" t="s">
        <v>523</v>
      </c>
      <c r="I91" t="s">
        <v>555</v>
      </c>
      <c r="J91" t="s">
        <v>561</v>
      </c>
      <c r="K91" t="s">
        <v>697</v>
      </c>
      <c r="L91" t="s">
        <v>697</v>
      </c>
      <c r="M91" t="s">
        <v>697</v>
      </c>
      <c r="N91" s="44" t="s">
        <v>697</v>
      </c>
    </row>
    <row r="92" spans="1:44" x14ac:dyDescent="0.25">
      <c r="A92" s="3" t="s">
        <v>44</v>
      </c>
      <c r="H92" s="3" t="s">
        <v>42</v>
      </c>
      <c r="I92" t="s">
        <v>555</v>
      </c>
      <c r="J92" t="s">
        <v>556</v>
      </c>
      <c r="K92" t="s">
        <v>742</v>
      </c>
      <c r="L92" t="s">
        <v>743</v>
      </c>
      <c r="M92" t="s">
        <v>746</v>
      </c>
      <c r="N92" s="44" t="s">
        <v>804</v>
      </c>
    </row>
    <row r="93" spans="1:44" x14ac:dyDescent="0.25">
      <c r="A93" s="3" t="s">
        <v>522</v>
      </c>
      <c r="H93" s="3" t="s">
        <v>42</v>
      </c>
      <c r="I93" t="s">
        <v>555</v>
      </c>
      <c r="J93" t="s">
        <v>556</v>
      </c>
      <c r="K93" t="s">
        <v>575</v>
      </c>
      <c r="L93" t="s">
        <v>570</v>
      </c>
      <c r="M93" t="s">
        <v>571</v>
      </c>
      <c r="N93" s="44" t="s">
        <v>572</v>
      </c>
    </row>
    <row r="94" spans="1:44" x14ac:dyDescent="0.25">
      <c r="A94" s="3" t="s">
        <v>522</v>
      </c>
      <c r="H94" s="3" t="s">
        <v>522</v>
      </c>
      <c r="I94" t="s">
        <v>555</v>
      </c>
      <c r="J94" t="s">
        <v>561</v>
      </c>
      <c r="K94" t="s">
        <v>625</v>
      </c>
      <c r="L94" t="s">
        <v>645</v>
      </c>
      <c r="M94" t="s">
        <v>697</v>
      </c>
      <c r="N94" s="44" t="s">
        <v>697</v>
      </c>
    </row>
    <row r="95" spans="1:44" x14ac:dyDescent="0.25">
      <c r="A95" s="3" t="s">
        <v>805</v>
      </c>
      <c r="H95" s="3" t="s">
        <v>44</v>
      </c>
      <c r="I95" t="s">
        <v>697</v>
      </c>
      <c r="J95" t="s">
        <v>697</v>
      </c>
      <c r="K95" t="s">
        <v>697</v>
      </c>
      <c r="L95" t="s">
        <v>697</v>
      </c>
      <c r="M95" t="s">
        <v>697</v>
      </c>
      <c r="N95" s="44" t="s">
        <v>697</v>
      </c>
    </row>
    <row r="96" spans="1:44" x14ac:dyDescent="0.25">
      <c r="A96" s="3" t="s">
        <v>101</v>
      </c>
      <c r="H96" s="3" t="s">
        <v>44</v>
      </c>
      <c r="I96" t="s">
        <v>697</v>
      </c>
      <c r="J96" t="s">
        <v>697</v>
      </c>
      <c r="K96" t="s">
        <v>697</v>
      </c>
      <c r="L96" t="s">
        <v>697</v>
      </c>
      <c r="M96" t="s">
        <v>697</v>
      </c>
      <c r="N96" s="44" t="s">
        <v>697</v>
      </c>
    </row>
    <row r="97" spans="1:14" x14ac:dyDescent="0.25">
      <c r="A97" s="3" t="s">
        <v>101</v>
      </c>
      <c r="H97" s="3" t="s">
        <v>44</v>
      </c>
      <c r="I97" t="s">
        <v>697</v>
      </c>
      <c r="J97" t="s">
        <v>697</v>
      </c>
      <c r="K97" t="s">
        <v>697</v>
      </c>
      <c r="L97" t="s">
        <v>697</v>
      </c>
      <c r="M97" t="s">
        <v>697</v>
      </c>
      <c r="N97" s="44" t="s">
        <v>697</v>
      </c>
    </row>
    <row r="98" spans="1:14" x14ac:dyDescent="0.25">
      <c r="A98" s="3" t="s">
        <v>101</v>
      </c>
      <c r="H98" s="3" t="s">
        <v>44</v>
      </c>
      <c r="I98" t="s">
        <v>697</v>
      </c>
      <c r="J98" t="s">
        <v>697</v>
      </c>
      <c r="K98" t="s">
        <v>697</v>
      </c>
      <c r="L98" t="s">
        <v>697</v>
      </c>
      <c r="M98" t="s">
        <v>697</v>
      </c>
      <c r="N98" s="44" t="s">
        <v>697</v>
      </c>
    </row>
    <row r="99" spans="1:14" x14ac:dyDescent="0.25">
      <c r="A99" s="3" t="s">
        <v>101</v>
      </c>
      <c r="H99" s="3" t="s">
        <v>44</v>
      </c>
      <c r="I99" t="s">
        <v>697</v>
      </c>
      <c r="J99" t="s">
        <v>697</v>
      </c>
      <c r="K99" t="s">
        <v>697</v>
      </c>
      <c r="L99" t="s">
        <v>697</v>
      </c>
      <c r="M99" t="s">
        <v>697</v>
      </c>
      <c r="N99" s="44" t="s">
        <v>697</v>
      </c>
    </row>
    <row r="100" spans="1:14" x14ac:dyDescent="0.25">
      <c r="A100" s="3" t="s">
        <v>101</v>
      </c>
      <c r="H100" s="3" t="s">
        <v>44</v>
      </c>
      <c r="I100" t="s">
        <v>697</v>
      </c>
      <c r="J100" t="s">
        <v>697</v>
      </c>
      <c r="K100" t="s">
        <v>697</v>
      </c>
      <c r="L100" t="s">
        <v>697</v>
      </c>
      <c r="M100" t="s">
        <v>697</v>
      </c>
      <c r="N100" s="44" t="s">
        <v>697</v>
      </c>
    </row>
    <row r="101" spans="1:14" x14ac:dyDescent="0.25">
      <c r="A101" s="3" t="s">
        <v>101</v>
      </c>
      <c r="H101" s="3" t="s">
        <v>44</v>
      </c>
      <c r="I101" t="s">
        <v>697</v>
      </c>
      <c r="J101" t="s">
        <v>697</v>
      </c>
      <c r="K101" t="s">
        <v>697</v>
      </c>
      <c r="L101" t="s">
        <v>697</v>
      </c>
      <c r="M101" t="s">
        <v>697</v>
      </c>
      <c r="N101" s="44" t="s">
        <v>697</v>
      </c>
    </row>
    <row r="102" spans="1:14" x14ac:dyDescent="0.25">
      <c r="A102" s="3" t="s">
        <v>101</v>
      </c>
      <c r="H102" s="3" t="s">
        <v>44</v>
      </c>
      <c r="I102" t="s">
        <v>697</v>
      </c>
      <c r="J102" t="s">
        <v>697</v>
      </c>
      <c r="K102" t="s">
        <v>697</v>
      </c>
      <c r="L102" t="s">
        <v>697</v>
      </c>
      <c r="M102" t="s">
        <v>697</v>
      </c>
      <c r="N102" s="44" t="s">
        <v>697</v>
      </c>
    </row>
    <row r="103" spans="1:14" x14ac:dyDescent="0.25">
      <c r="A103" s="3" t="s">
        <v>101</v>
      </c>
      <c r="H103" s="3" t="s">
        <v>44</v>
      </c>
      <c r="I103" t="s">
        <v>697</v>
      </c>
      <c r="J103" t="s">
        <v>697</v>
      </c>
      <c r="K103" t="s">
        <v>697</v>
      </c>
      <c r="L103" t="s">
        <v>697</v>
      </c>
      <c r="M103" t="s">
        <v>697</v>
      </c>
      <c r="N103" s="44" t="s">
        <v>697</v>
      </c>
    </row>
    <row r="104" spans="1:14" x14ac:dyDescent="0.25">
      <c r="A104" s="3" t="s">
        <v>101</v>
      </c>
      <c r="H104" s="3" t="s">
        <v>44</v>
      </c>
      <c r="I104" t="s">
        <v>697</v>
      </c>
      <c r="J104" t="s">
        <v>697</v>
      </c>
      <c r="K104" t="s">
        <v>697</v>
      </c>
      <c r="L104" t="s">
        <v>697</v>
      </c>
      <c r="M104" t="s">
        <v>697</v>
      </c>
      <c r="N104" s="44" t="s">
        <v>697</v>
      </c>
    </row>
    <row r="105" spans="1:14" x14ac:dyDescent="0.25">
      <c r="A105" s="3" t="s">
        <v>101</v>
      </c>
      <c r="H105" s="3" t="s">
        <v>44</v>
      </c>
      <c r="I105" t="s">
        <v>697</v>
      </c>
      <c r="J105" t="s">
        <v>697</v>
      </c>
      <c r="K105" t="s">
        <v>697</v>
      </c>
      <c r="L105" t="s">
        <v>697</v>
      </c>
      <c r="M105" t="s">
        <v>697</v>
      </c>
      <c r="N105" s="44" t="s">
        <v>697</v>
      </c>
    </row>
    <row r="106" spans="1:14" x14ac:dyDescent="0.25">
      <c r="A106" s="3" t="s">
        <v>101</v>
      </c>
      <c r="H106" s="3" t="s">
        <v>44</v>
      </c>
      <c r="I106" t="s">
        <v>697</v>
      </c>
      <c r="J106" t="s">
        <v>697</v>
      </c>
      <c r="K106" t="s">
        <v>697</v>
      </c>
      <c r="L106" t="s">
        <v>697</v>
      </c>
      <c r="M106" t="s">
        <v>697</v>
      </c>
      <c r="N106" s="44" t="s">
        <v>697</v>
      </c>
    </row>
    <row r="107" spans="1:14" x14ac:dyDescent="0.25">
      <c r="A107" s="3" t="s">
        <v>101</v>
      </c>
      <c r="H107" s="3" t="s">
        <v>44</v>
      </c>
      <c r="I107" t="s">
        <v>697</v>
      </c>
      <c r="J107" t="s">
        <v>697</v>
      </c>
      <c r="K107" t="s">
        <v>697</v>
      </c>
      <c r="L107" t="s">
        <v>697</v>
      </c>
      <c r="M107" t="s">
        <v>697</v>
      </c>
      <c r="N107" s="44" t="s">
        <v>697</v>
      </c>
    </row>
    <row r="108" spans="1:14" x14ac:dyDescent="0.25">
      <c r="A108" s="3" t="s">
        <v>101</v>
      </c>
      <c r="H108" s="3" t="s">
        <v>44</v>
      </c>
      <c r="I108" t="s">
        <v>697</v>
      </c>
      <c r="J108" t="s">
        <v>697</v>
      </c>
      <c r="K108" t="s">
        <v>697</v>
      </c>
      <c r="L108" t="s">
        <v>697</v>
      </c>
      <c r="M108" t="s">
        <v>697</v>
      </c>
      <c r="N108" s="44" t="s">
        <v>697</v>
      </c>
    </row>
    <row r="109" spans="1:14" x14ac:dyDescent="0.25">
      <c r="A109" s="3" t="s">
        <v>101</v>
      </c>
      <c r="H109" s="3" t="s">
        <v>44</v>
      </c>
      <c r="I109" t="s">
        <v>697</v>
      </c>
      <c r="J109" t="s">
        <v>697</v>
      </c>
      <c r="K109" t="s">
        <v>697</v>
      </c>
      <c r="L109" t="s">
        <v>697</v>
      </c>
      <c r="M109" t="s">
        <v>697</v>
      </c>
      <c r="N109" s="44" t="s">
        <v>697</v>
      </c>
    </row>
    <row r="110" spans="1:14" x14ac:dyDescent="0.25">
      <c r="A110" s="3" t="s">
        <v>101</v>
      </c>
      <c r="H110" s="3" t="s">
        <v>44</v>
      </c>
      <c r="I110" t="s">
        <v>697</v>
      </c>
      <c r="J110" t="s">
        <v>697</v>
      </c>
      <c r="K110" t="s">
        <v>697</v>
      </c>
      <c r="L110" t="s">
        <v>697</v>
      </c>
      <c r="M110" t="s">
        <v>697</v>
      </c>
      <c r="N110" s="44" t="s">
        <v>697</v>
      </c>
    </row>
    <row r="111" spans="1:14" x14ac:dyDescent="0.25">
      <c r="A111" s="3" t="s">
        <v>101</v>
      </c>
      <c r="H111" s="3" t="s">
        <v>44</v>
      </c>
      <c r="I111" t="s">
        <v>697</v>
      </c>
      <c r="J111" t="s">
        <v>697</v>
      </c>
      <c r="K111" t="s">
        <v>697</v>
      </c>
      <c r="L111" t="s">
        <v>697</v>
      </c>
      <c r="M111" t="s">
        <v>697</v>
      </c>
      <c r="N111" s="44" t="s">
        <v>697</v>
      </c>
    </row>
    <row r="112" spans="1:14" x14ac:dyDescent="0.25">
      <c r="A112" s="3" t="s">
        <v>101</v>
      </c>
      <c r="H112" s="3" t="s">
        <v>44</v>
      </c>
      <c r="I112" t="s">
        <v>697</v>
      </c>
      <c r="J112" t="s">
        <v>697</v>
      </c>
      <c r="K112" t="s">
        <v>697</v>
      </c>
      <c r="L112" t="s">
        <v>697</v>
      </c>
      <c r="M112" t="s">
        <v>697</v>
      </c>
      <c r="N112" s="44" t="s">
        <v>697</v>
      </c>
    </row>
    <row r="113" spans="1:14" x14ac:dyDescent="0.25">
      <c r="A113" s="3" t="s">
        <v>102</v>
      </c>
      <c r="H113" s="3" t="s">
        <v>44</v>
      </c>
      <c r="I113" t="s">
        <v>697</v>
      </c>
      <c r="J113" t="s">
        <v>697</v>
      </c>
      <c r="K113" t="s">
        <v>697</v>
      </c>
      <c r="L113" t="s">
        <v>697</v>
      </c>
      <c r="M113" t="s">
        <v>697</v>
      </c>
      <c r="N113" s="44" t="s">
        <v>697</v>
      </c>
    </row>
    <row r="114" spans="1:14" x14ac:dyDescent="0.25">
      <c r="A114" s="3" t="s">
        <v>102</v>
      </c>
      <c r="H114" s="3" t="s">
        <v>44</v>
      </c>
      <c r="I114" t="s">
        <v>697</v>
      </c>
      <c r="J114" t="s">
        <v>697</v>
      </c>
      <c r="K114" t="s">
        <v>697</v>
      </c>
      <c r="L114" t="s">
        <v>697</v>
      </c>
      <c r="M114" t="s">
        <v>697</v>
      </c>
      <c r="N114" s="44" t="s">
        <v>697</v>
      </c>
    </row>
    <row r="115" spans="1:14" x14ac:dyDescent="0.25">
      <c r="A115" s="3" t="s">
        <v>102</v>
      </c>
      <c r="H115" s="3" t="s">
        <v>44</v>
      </c>
      <c r="I115" t="s">
        <v>697</v>
      </c>
      <c r="J115" t="s">
        <v>697</v>
      </c>
      <c r="K115" t="s">
        <v>697</v>
      </c>
      <c r="L115" t="s">
        <v>697</v>
      </c>
      <c r="M115" t="s">
        <v>697</v>
      </c>
      <c r="N115" s="44" t="s">
        <v>697</v>
      </c>
    </row>
    <row r="116" spans="1:14" x14ac:dyDescent="0.25">
      <c r="A116" s="3" t="s">
        <v>102</v>
      </c>
      <c r="H116" s="3" t="s">
        <v>44</v>
      </c>
      <c r="I116" t="s">
        <v>697</v>
      </c>
      <c r="J116" t="s">
        <v>697</v>
      </c>
      <c r="K116" t="s">
        <v>697</v>
      </c>
      <c r="L116" t="s">
        <v>697</v>
      </c>
      <c r="M116" t="s">
        <v>697</v>
      </c>
      <c r="N116" s="44" t="s">
        <v>697</v>
      </c>
    </row>
    <row r="117" spans="1:14" x14ac:dyDescent="0.25">
      <c r="A117" s="3" t="s">
        <v>520</v>
      </c>
      <c r="H117" s="3" t="s">
        <v>44</v>
      </c>
      <c r="I117" t="s">
        <v>697</v>
      </c>
      <c r="J117" t="s">
        <v>697</v>
      </c>
      <c r="K117" t="s">
        <v>697</v>
      </c>
      <c r="L117" t="s">
        <v>697</v>
      </c>
      <c r="M117" t="s">
        <v>697</v>
      </c>
      <c r="N117" s="44" t="s">
        <v>697</v>
      </c>
    </row>
    <row r="118" spans="1:14" x14ac:dyDescent="0.25">
      <c r="A118" s="3" t="s">
        <v>520</v>
      </c>
      <c r="H118" s="3" t="s">
        <v>44</v>
      </c>
      <c r="I118" t="s">
        <v>697</v>
      </c>
      <c r="J118" t="s">
        <v>697</v>
      </c>
      <c r="K118" t="s">
        <v>697</v>
      </c>
      <c r="L118" t="s">
        <v>697</v>
      </c>
      <c r="M118" t="s">
        <v>697</v>
      </c>
      <c r="N118" s="44" t="s">
        <v>697</v>
      </c>
    </row>
    <row r="119" spans="1:14" x14ac:dyDescent="0.25">
      <c r="A119" s="3" t="s">
        <v>520</v>
      </c>
      <c r="H119" s="3" t="s">
        <v>42</v>
      </c>
      <c r="I119" t="s">
        <v>697</v>
      </c>
      <c r="J119" t="s">
        <v>697</v>
      </c>
      <c r="K119" t="s">
        <v>697</v>
      </c>
      <c r="L119" t="s">
        <v>697</v>
      </c>
      <c r="M119" t="s">
        <v>697</v>
      </c>
      <c r="N119" s="44" t="s">
        <v>697</v>
      </c>
    </row>
    <row r="120" spans="1:14" x14ac:dyDescent="0.25">
      <c r="A120" s="3" t="s">
        <v>520</v>
      </c>
      <c r="H120" s="3" t="s">
        <v>42</v>
      </c>
      <c r="I120" t="s">
        <v>697</v>
      </c>
      <c r="J120" t="s">
        <v>697</v>
      </c>
      <c r="K120" t="s">
        <v>697</v>
      </c>
      <c r="L120" t="s">
        <v>697</v>
      </c>
      <c r="M120" t="s">
        <v>697</v>
      </c>
      <c r="N120" s="44" t="s">
        <v>697</v>
      </c>
    </row>
    <row r="121" spans="1:14" x14ac:dyDescent="0.25">
      <c r="A121" s="3" t="s">
        <v>520</v>
      </c>
      <c r="H121" s="3" t="s">
        <v>42</v>
      </c>
      <c r="I121" t="s">
        <v>555</v>
      </c>
      <c r="J121" t="s">
        <v>556</v>
      </c>
      <c r="K121" t="s">
        <v>575</v>
      </c>
      <c r="L121" t="s">
        <v>570</v>
      </c>
      <c r="M121" t="s">
        <v>571</v>
      </c>
      <c r="N121" s="44" t="s">
        <v>572</v>
      </c>
    </row>
    <row r="122" spans="1:14" x14ac:dyDescent="0.25">
      <c r="A122" s="3" t="s">
        <v>520</v>
      </c>
      <c r="H122" s="3" t="s">
        <v>42</v>
      </c>
      <c r="I122" t="s">
        <v>697</v>
      </c>
      <c r="J122" t="s">
        <v>697</v>
      </c>
      <c r="K122" t="s">
        <v>697</v>
      </c>
      <c r="L122" t="s">
        <v>697</v>
      </c>
      <c r="M122" t="s">
        <v>697</v>
      </c>
      <c r="N122" s="44" t="s">
        <v>697</v>
      </c>
    </row>
    <row r="123" spans="1:14" x14ac:dyDescent="0.25">
      <c r="A123" s="3" t="s">
        <v>520</v>
      </c>
      <c r="H123" s="3" t="s">
        <v>42</v>
      </c>
      <c r="I123" t="s">
        <v>555</v>
      </c>
      <c r="J123" t="s">
        <v>556</v>
      </c>
      <c r="K123" t="s">
        <v>575</v>
      </c>
      <c r="L123" t="s">
        <v>570</v>
      </c>
      <c r="M123" t="s">
        <v>571</v>
      </c>
      <c r="N123" s="44" t="s">
        <v>572</v>
      </c>
    </row>
    <row r="124" spans="1:14" x14ac:dyDescent="0.25">
      <c r="A124" s="3" t="s">
        <v>520</v>
      </c>
      <c r="H124" s="3" t="s">
        <v>42</v>
      </c>
      <c r="I124" t="s">
        <v>555</v>
      </c>
      <c r="J124" t="s">
        <v>561</v>
      </c>
      <c r="K124" t="s">
        <v>604</v>
      </c>
      <c r="L124" t="s">
        <v>605</v>
      </c>
      <c r="M124" t="s">
        <v>606</v>
      </c>
      <c r="N124" s="44" t="s">
        <v>607</v>
      </c>
    </row>
    <row r="125" spans="1:14" x14ac:dyDescent="0.25">
      <c r="A125" s="3" t="s">
        <v>520</v>
      </c>
      <c r="H125" s="3" t="s">
        <v>42</v>
      </c>
      <c r="I125" t="s">
        <v>697</v>
      </c>
      <c r="J125" t="s">
        <v>697</v>
      </c>
      <c r="K125" t="s">
        <v>697</v>
      </c>
      <c r="L125" t="s">
        <v>697</v>
      </c>
      <c r="M125" t="s">
        <v>697</v>
      </c>
      <c r="N125" s="44" t="s">
        <v>697</v>
      </c>
    </row>
    <row r="126" spans="1:14" x14ac:dyDescent="0.25">
      <c r="A126" s="3" t="s">
        <v>520</v>
      </c>
      <c r="H126" s="3" t="s">
        <v>42</v>
      </c>
      <c r="I126" t="s">
        <v>697</v>
      </c>
      <c r="J126" t="s">
        <v>697</v>
      </c>
      <c r="K126" t="s">
        <v>697</v>
      </c>
      <c r="L126" t="s">
        <v>697</v>
      </c>
      <c r="M126" t="s">
        <v>697</v>
      </c>
      <c r="N126" s="44" t="s">
        <v>697</v>
      </c>
    </row>
    <row r="127" spans="1:14" x14ac:dyDescent="0.25">
      <c r="A127" s="3" t="s">
        <v>520</v>
      </c>
      <c r="H127" s="3" t="s">
        <v>42</v>
      </c>
      <c r="I127" t="s">
        <v>555</v>
      </c>
      <c r="J127" t="s">
        <v>556</v>
      </c>
      <c r="K127" t="s">
        <v>575</v>
      </c>
      <c r="L127" t="s">
        <v>570</v>
      </c>
      <c r="M127" t="s">
        <v>571</v>
      </c>
      <c r="N127" s="44" t="s">
        <v>572</v>
      </c>
    </row>
    <row r="128" spans="1:14" x14ac:dyDescent="0.25">
      <c r="A128" s="3" t="s">
        <v>520</v>
      </c>
      <c r="H128" s="3" t="s">
        <v>42</v>
      </c>
      <c r="I128" t="s">
        <v>555</v>
      </c>
      <c r="J128" t="s">
        <v>556</v>
      </c>
      <c r="K128" t="s">
        <v>617</v>
      </c>
      <c r="L128" t="s">
        <v>618</v>
      </c>
      <c r="M128" t="s">
        <v>619</v>
      </c>
      <c r="N128" s="44" t="s">
        <v>614</v>
      </c>
    </row>
    <row r="129" spans="1:14" x14ac:dyDescent="0.25">
      <c r="A129" s="3" t="s">
        <v>520</v>
      </c>
      <c r="H129" s="2" t="s">
        <v>44</v>
      </c>
      <c r="I129" t="s">
        <v>697</v>
      </c>
      <c r="J129" t="s">
        <v>697</v>
      </c>
      <c r="K129" t="s">
        <v>697</v>
      </c>
      <c r="L129" t="s">
        <v>697</v>
      </c>
      <c r="M129" t="s">
        <v>697</v>
      </c>
      <c r="N129" s="44" t="s">
        <v>697</v>
      </c>
    </row>
    <row r="130" spans="1:14" x14ac:dyDescent="0.25">
      <c r="A130" s="3" t="s">
        <v>520</v>
      </c>
      <c r="H130" s="2" t="s">
        <v>44</v>
      </c>
      <c r="I130" t="s">
        <v>697</v>
      </c>
      <c r="J130" t="s">
        <v>697</v>
      </c>
      <c r="K130" t="s">
        <v>697</v>
      </c>
      <c r="L130" t="s">
        <v>697</v>
      </c>
      <c r="M130" t="s">
        <v>697</v>
      </c>
      <c r="N130" s="44" t="s">
        <v>697</v>
      </c>
    </row>
    <row r="131" spans="1:14" x14ac:dyDescent="0.25">
      <c r="A131" s="3" t="s">
        <v>520</v>
      </c>
      <c r="H131" s="2" t="s">
        <v>44</v>
      </c>
      <c r="I131" t="s">
        <v>697</v>
      </c>
      <c r="J131" t="s">
        <v>697</v>
      </c>
      <c r="K131" t="s">
        <v>697</v>
      </c>
      <c r="L131" t="s">
        <v>697</v>
      </c>
      <c r="M131" t="s">
        <v>697</v>
      </c>
      <c r="N131" s="44" t="s">
        <v>697</v>
      </c>
    </row>
    <row r="132" spans="1:14" x14ac:dyDescent="0.25">
      <c r="A132" s="3" t="s">
        <v>520</v>
      </c>
      <c r="H132" s="3" t="s">
        <v>44</v>
      </c>
      <c r="I132" t="s">
        <v>555</v>
      </c>
      <c r="J132" t="s">
        <v>556</v>
      </c>
      <c r="K132" t="s">
        <v>806</v>
      </c>
      <c r="L132" t="s">
        <v>807</v>
      </c>
      <c r="M132" t="s">
        <v>808</v>
      </c>
      <c r="N132" s="44" t="s">
        <v>809</v>
      </c>
    </row>
    <row r="133" spans="1:14" x14ac:dyDescent="0.25">
      <c r="A133" s="3" t="s">
        <v>520</v>
      </c>
      <c r="H133" s="3" t="s">
        <v>42</v>
      </c>
      <c r="I133" t="s">
        <v>555</v>
      </c>
      <c r="J133" t="s">
        <v>556</v>
      </c>
      <c r="K133" t="s">
        <v>584</v>
      </c>
      <c r="L133" t="s">
        <v>576</v>
      </c>
      <c r="M133" t="s">
        <v>577</v>
      </c>
      <c r="N133" s="44" t="s">
        <v>586</v>
      </c>
    </row>
    <row r="134" spans="1:14" x14ac:dyDescent="0.25">
      <c r="A134" s="3" t="s">
        <v>520</v>
      </c>
      <c r="H134" s="3" t="s">
        <v>42</v>
      </c>
      <c r="I134" t="s">
        <v>555</v>
      </c>
      <c r="J134" t="s">
        <v>556</v>
      </c>
      <c r="K134" t="s">
        <v>584</v>
      </c>
      <c r="L134" t="s">
        <v>576</v>
      </c>
      <c r="M134" t="s">
        <v>577</v>
      </c>
      <c r="N134" s="44" t="s">
        <v>586</v>
      </c>
    </row>
    <row r="135" spans="1:14" x14ac:dyDescent="0.25">
      <c r="A135" s="3" t="s">
        <v>520</v>
      </c>
      <c r="H135" s="3" t="s">
        <v>42</v>
      </c>
      <c r="I135" t="s">
        <v>697</v>
      </c>
      <c r="J135" t="s">
        <v>697</v>
      </c>
      <c r="K135" t="s">
        <v>697</v>
      </c>
      <c r="L135" t="s">
        <v>697</v>
      </c>
      <c r="M135" t="s">
        <v>697</v>
      </c>
      <c r="N135" s="44" t="s">
        <v>697</v>
      </c>
    </row>
    <row r="136" spans="1:14" x14ac:dyDescent="0.25">
      <c r="A136" s="3" t="s">
        <v>524</v>
      </c>
      <c r="H136" s="3" t="s">
        <v>42</v>
      </c>
      <c r="I136" t="s">
        <v>555</v>
      </c>
      <c r="J136" t="s">
        <v>556</v>
      </c>
      <c r="K136" t="s">
        <v>584</v>
      </c>
      <c r="L136" t="s">
        <v>576</v>
      </c>
      <c r="M136" t="s">
        <v>577</v>
      </c>
      <c r="N136" s="44" t="s">
        <v>586</v>
      </c>
    </row>
    <row r="137" spans="1:14" x14ac:dyDescent="0.25">
      <c r="A137" s="3" t="s">
        <v>524</v>
      </c>
      <c r="H137" s="3" t="s">
        <v>44</v>
      </c>
      <c r="I137" t="s">
        <v>697</v>
      </c>
      <c r="J137" t="s">
        <v>697</v>
      </c>
      <c r="K137" t="s">
        <v>697</v>
      </c>
      <c r="L137" t="s">
        <v>697</v>
      </c>
      <c r="M137" t="s">
        <v>697</v>
      </c>
      <c r="N137" s="44" t="s">
        <v>697</v>
      </c>
    </row>
    <row r="138" spans="1:14" x14ac:dyDescent="0.25">
      <c r="A138" s="3" t="s">
        <v>521</v>
      </c>
      <c r="H138" s="3" t="s">
        <v>520</v>
      </c>
      <c r="I138" t="s">
        <v>555</v>
      </c>
      <c r="J138" t="s">
        <v>556</v>
      </c>
      <c r="K138" t="s">
        <v>584</v>
      </c>
      <c r="L138" t="s">
        <v>588</v>
      </c>
      <c r="M138" t="s">
        <v>589</v>
      </c>
      <c r="N138" s="44" t="s">
        <v>590</v>
      </c>
    </row>
    <row r="139" spans="1:14" x14ac:dyDescent="0.25">
      <c r="A139" s="3" t="s">
        <v>521</v>
      </c>
      <c r="H139" s="3" t="s">
        <v>42</v>
      </c>
      <c r="I139" t="s">
        <v>555</v>
      </c>
      <c r="J139" t="s">
        <v>561</v>
      </c>
      <c r="K139" t="s">
        <v>697</v>
      </c>
      <c r="L139" t="s">
        <v>697</v>
      </c>
      <c r="M139" t="s">
        <v>697</v>
      </c>
      <c r="N139" s="44" t="s">
        <v>697</v>
      </c>
    </row>
    <row r="140" spans="1:14" x14ac:dyDescent="0.25">
      <c r="A140" s="3" t="s">
        <v>523</v>
      </c>
      <c r="H140" s="3" t="s">
        <v>42</v>
      </c>
      <c r="I140" t="s">
        <v>555</v>
      </c>
      <c r="J140" t="s">
        <v>556</v>
      </c>
      <c r="K140" t="s">
        <v>575</v>
      </c>
      <c r="L140" t="s">
        <v>570</v>
      </c>
      <c r="M140" t="s">
        <v>571</v>
      </c>
      <c r="N140" s="44" t="s">
        <v>572</v>
      </c>
    </row>
  </sheetData>
  <mergeCells count="1">
    <mergeCell ref="A1:T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0"/>
  <sheetViews>
    <sheetView workbookViewId="0">
      <selection activeCell="AD8" sqref="AD8"/>
    </sheetView>
  </sheetViews>
  <sheetFormatPr baseColWidth="10" defaultRowHeight="15.75" x14ac:dyDescent="0.25"/>
  <cols>
    <col min="1" max="1" width="18.5" customWidth="1"/>
    <col min="2" max="2" width="17.5" customWidth="1"/>
  </cols>
  <sheetData>
    <row r="1" spans="1:36" x14ac:dyDescent="0.25">
      <c r="A1" s="56" t="s">
        <v>821</v>
      </c>
      <c r="B1" s="56"/>
      <c r="C1" s="56"/>
      <c r="D1" s="56"/>
      <c r="E1" s="56"/>
      <c r="F1" s="56"/>
      <c r="G1" s="56"/>
      <c r="H1" s="56"/>
      <c r="I1" s="56"/>
      <c r="J1" s="56"/>
      <c r="K1" s="56"/>
      <c r="L1" s="56"/>
      <c r="M1" s="56"/>
      <c r="N1" s="56"/>
      <c r="O1" s="56"/>
      <c r="P1" s="56"/>
      <c r="Q1" s="56"/>
      <c r="R1" s="56"/>
      <c r="S1" s="56"/>
      <c r="T1" s="56"/>
    </row>
    <row r="2" spans="1:36" x14ac:dyDescent="0.25">
      <c r="A2" s="42" t="s">
        <v>518</v>
      </c>
      <c r="B2" s="42" t="s">
        <v>813</v>
      </c>
      <c r="C2" s="42" t="s">
        <v>542</v>
      </c>
      <c r="D2" s="7" t="s">
        <v>555</v>
      </c>
      <c r="E2" s="7" t="s">
        <v>560</v>
      </c>
      <c r="F2" s="7" t="s">
        <v>697</v>
      </c>
      <c r="G2" s="42" t="s">
        <v>543</v>
      </c>
      <c r="H2" s="7" t="s">
        <v>556</v>
      </c>
      <c r="I2" s="7" t="s">
        <v>561</v>
      </c>
      <c r="J2" s="7" t="s">
        <v>583</v>
      </c>
      <c r="K2" s="7" t="s">
        <v>697</v>
      </c>
      <c r="L2" s="42" t="s">
        <v>544</v>
      </c>
      <c r="M2" s="7" t="s">
        <v>575</v>
      </c>
      <c r="N2" s="7" t="s">
        <v>584</v>
      </c>
      <c r="O2" s="7" t="s">
        <v>617</v>
      </c>
      <c r="P2" s="7" t="s">
        <v>604</v>
      </c>
      <c r="Q2" s="7" t="s">
        <v>697</v>
      </c>
      <c r="R2" s="42" t="s">
        <v>545</v>
      </c>
      <c r="S2" s="7" t="s">
        <v>570</v>
      </c>
      <c r="T2" s="7" t="s">
        <v>618</v>
      </c>
      <c r="U2" s="7" t="s">
        <v>576</v>
      </c>
      <c r="V2" s="7" t="s">
        <v>605</v>
      </c>
      <c r="W2" s="7" t="s">
        <v>697</v>
      </c>
      <c r="X2" s="42" t="s">
        <v>546</v>
      </c>
      <c r="Y2" s="7" t="s">
        <v>571</v>
      </c>
      <c r="Z2" s="7" t="s">
        <v>619</v>
      </c>
      <c r="AA2" s="7" t="s">
        <v>577</v>
      </c>
      <c r="AB2" s="7" t="s">
        <v>606</v>
      </c>
      <c r="AC2" s="7" t="s">
        <v>697</v>
      </c>
      <c r="AD2" s="42" t="s">
        <v>547</v>
      </c>
      <c r="AE2" s="7" t="s">
        <v>572</v>
      </c>
      <c r="AF2" s="7" t="s">
        <v>586</v>
      </c>
      <c r="AG2" s="7" t="s">
        <v>614</v>
      </c>
      <c r="AH2" s="7" t="s">
        <v>607</v>
      </c>
      <c r="AI2" s="7" t="s">
        <v>620</v>
      </c>
      <c r="AJ2" s="7" t="s">
        <v>697</v>
      </c>
    </row>
    <row r="3" spans="1:36" x14ac:dyDescent="0.25">
      <c r="A3" s="19">
        <v>1</v>
      </c>
      <c r="B3" s="47" t="s">
        <v>814</v>
      </c>
      <c r="C3" s="46" t="s">
        <v>555</v>
      </c>
      <c r="D3" s="46">
        <v>1</v>
      </c>
      <c r="E3" s="46"/>
      <c r="F3" s="46"/>
      <c r="G3" s="46" t="s">
        <v>561</v>
      </c>
      <c r="H3" s="46">
        <v>1</v>
      </c>
      <c r="I3" s="46">
        <v>2</v>
      </c>
      <c r="J3" s="46"/>
      <c r="K3" s="46"/>
      <c r="L3" s="46" t="s">
        <v>697</v>
      </c>
      <c r="M3" s="46">
        <v>1</v>
      </c>
      <c r="N3" s="46">
        <v>2</v>
      </c>
      <c r="O3" s="46"/>
      <c r="P3" s="46"/>
      <c r="Q3" s="46">
        <v>5</v>
      </c>
      <c r="R3" s="46" t="s">
        <v>697</v>
      </c>
      <c r="S3" s="46"/>
      <c r="T3" s="46"/>
      <c r="U3" s="46"/>
      <c r="V3" s="46"/>
      <c r="W3" s="46">
        <v>5</v>
      </c>
      <c r="X3" s="46" t="s">
        <v>697</v>
      </c>
      <c r="Y3" s="46">
        <v>1</v>
      </c>
      <c r="Z3" s="46"/>
      <c r="AA3" s="46">
        <v>3</v>
      </c>
      <c r="AB3" s="46"/>
      <c r="AC3" s="46">
        <v>5</v>
      </c>
      <c r="AD3" s="48" t="s">
        <v>697</v>
      </c>
      <c r="AE3" s="46">
        <v>1</v>
      </c>
      <c r="AF3" s="46">
        <v>2</v>
      </c>
      <c r="AG3" s="46"/>
      <c r="AH3" s="46"/>
      <c r="AI3" s="46"/>
      <c r="AJ3" s="46">
        <v>6</v>
      </c>
    </row>
    <row r="4" spans="1:36" x14ac:dyDescent="0.25">
      <c r="A4" s="11"/>
      <c r="B4" s="45"/>
      <c r="C4" t="s">
        <v>555</v>
      </c>
      <c r="G4" t="s">
        <v>556</v>
      </c>
      <c r="L4" t="s">
        <v>698</v>
      </c>
      <c r="R4" t="s">
        <v>699</v>
      </c>
      <c r="S4">
        <v>1</v>
      </c>
      <c r="U4">
        <v>3</v>
      </c>
      <c r="X4" t="s">
        <v>700</v>
      </c>
      <c r="AD4" s="44" t="s">
        <v>701</v>
      </c>
    </row>
    <row r="5" spans="1:36" x14ac:dyDescent="0.25">
      <c r="A5" s="19">
        <v>2</v>
      </c>
      <c r="B5" s="47" t="s">
        <v>815</v>
      </c>
      <c r="C5" s="46" t="s">
        <v>555</v>
      </c>
      <c r="D5" s="46">
        <v>1</v>
      </c>
      <c r="E5" s="46"/>
      <c r="F5" s="46"/>
      <c r="G5" s="46" t="s">
        <v>556</v>
      </c>
      <c r="H5" s="46">
        <v>1</v>
      </c>
      <c r="I5" s="46"/>
      <c r="J5" s="46"/>
      <c r="K5" s="46"/>
      <c r="L5" s="46" t="s">
        <v>584</v>
      </c>
      <c r="M5" s="46"/>
      <c r="N5" s="46">
        <v>2</v>
      </c>
      <c r="O5" s="46"/>
      <c r="P5" s="46"/>
      <c r="Q5" s="46"/>
      <c r="R5" s="46" t="s">
        <v>576</v>
      </c>
      <c r="S5" s="46"/>
      <c r="T5" s="46"/>
      <c r="U5" s="46">
        <v>3</v>
      </c>
      <c r="V5" s="46"/>
      <c r="W5" s="46"/>
      <c r="X5" s="46" t="s">
        <v>577</v>
      </c>
      <c r="Y5" s="46"/>
      <c r="Z5" s="46"/>
      <c r="AA5" s="46">
        <v>3</v>
      </c>
      <c r="AB5" s="46"/>
      <c r="AC5" s="46"/>
      <c r="AD5" s="48" t="s">
        <v>586</v>
      </c>
      <c r="AE5" s="46"/>
      <c r="AF5" s="46">
        <v>2</v>
      </c>
      <c r="AG5" s="46"/>
      <c r="AH5" s="46"/>
      <c r="AI5" s="46"/>
      <c r="AJ5" s="46"/>
    </row>
    <row r="6" spans="1:36" x14ac:dyDescent="0.25">
      <c r="A6" s="19">
        <v>3</v>
      </c>
      <c r="B6" s="47" t="s">
        <v>816</v>
      </c>
      <c r="C6" s="46" t="s">
        <v>555</v>
      </c>
      <c r="D6" s="46">
        <v>1</v>
      </c>
      <c r="E6" s="46"/>
      <c r="F6" s="46"/>
      <c r="G6" s="46" t="s">
        <v>556</v>
      </c>
      <c r="H6" s="46">
        <v>1</v>
      </c>
      <c r="I6" s="46"/>
      <c r="J6" s="46"/>
      <c r="K6" s="46"/>
      <c r="L6" s="46" t="s">
        <v>617</v>
      </c>
      <c r="M6" s="46"/>
      <c r="N6" s="46"/>
      <c r="O6" s="46">
        <v>3</v>
      </c>
      <c r="P6" s="46"/>
      <c r="Q6" s="46"/>
      <c r="R6" s="46" t="s">
        <v>618</v>
      </c>
      <c r="S6" s="46"/>
      <c r="T6" s="46">
        <v>2</v>
      </c>
      <c r="U6" s="46"/>
      <c r="V6" s="46"/>
      <c r="W6" s="46"/>
      <c r="X6" s="46" t="s">
        <v>619</v>
      </c>
      <c r="Y6" s="46"/>
      <c r="Z6" s="46">
        <v>2</v>
      </c>
      <c r="AA6" s="46"/>
      <c r="AB6" s="46"/>
      <c r="AC6" s="46"/>
      <c r="AD6" s="48" t="s">
        <v>702</v>
      </c>
      <c r="AE6" s="46"/>
      <c r="AF6" s="46"/>
      <c r="AG6" s="46">
        <v>3</v>
      </c>
      <c r="AH6" s="46"/>
      <c r="AI6" s="46">
        <v>5</v>
      </c>
      <c r="AJ6" s="46"/>
    </row>
    <row r="7" spans="1:36" x14ac:dyDescent="0.25">
      <c r="A7" s="19">
        <v>4</v>
      </c>
      <c r="B7" s="47" t="s">
        <v>817</v>
      </c>
      <c r="C7" s="46" t="s">
        <v>555</v>
      </c>
      <c r="D7" s="46">
        <v>1</v>
      </c>
      <c r="E7" s="46"/>
      <c r="F7" s="46"/>
      <c r="G7" s="46" t="s">
        <v>561</v>
      </c>
      <c r="H7" s="46"/>
      <c r="I7" s="46">
        <v>2</v>
      </c>
      <c r="J7" s="46"/>
      <c r="K7" s="46"/>
      <c r="L7" s="46" t="s">
        <v>562</v>
      </c>
      <c r="M7" s="46"/>
      <c r="N7" s="46"/>
      <c r="O7" s="46"/>
      <c r="P7" s="46"/>
      <c r="Q7" s="46"/>
      <c r="R7" s="46" t="s">
        <v>581</v>
      </c>
      <c r="S7" s="46"/>
      <c r="T7" s="46"/>
      <c r="U7" s="46"/>
      <c r="V7" s="46"/>
      <c r="W7" s="46"/>
      <c r="X7" s="46" t="s">
        <v>582</v>
      </c>
      <c r="Y7" s="46"/>
      <c r="Z7" s="46"/>
      <c r="AA7" s="46"/>
      <c r="AB7" s="46"/>
      <c r="AC7" s="46"/>
      <c r="AD7" s="48" t="s">
        <v>578</v>
      </c>
      <c r="AE7" s="46"/>
      <c r="AF7" s="46"/>
      <c r="AG7" s="46"/>
      <c r="AH7" s="46"/>
      <c r="AI7" s="46"/>
      <c r="AJ7" s="46"/>
    </row>
    <row r="8" spans="1:36" x14ac:dyDescent="0.25">
      <c r="A8" s="19">
        <v>5</v>
      </c>
      <c r="B8" s="47" t="s">
        <v>818</v>
      </c>
      <c r="C8" s="46" t="s">
        <v>555</v>
      </c>
      <c r="D8" s="46">
        <v>1</v>
      </c>
      <c r="E8" s="46"/>
      <c r="F8" s="46"/>
      <c r="G8" s="46" t="s">
        <v>556</v>
      </c>
      <c r="H8" s="46">
        <v>1</v>
      </c>
      <c r="I8" s="46">
        <v>2</v>
      </c>
      <c r="J8" s="46">
        <v>3</v>
      </c>
      <c r="K8" s="46"/>
      <c r="L8" s="46" t="s">
        <v>703</v>
      </c>
      <c r="M8" s="46">
        <v>1</v>
      </c>
      <c r="N8" s="46">
        <v>2</v>
      </c>
      <c r="O8" s="46">
        <v>3</v>
      </c>
      <c r="P8" s="46">
        <v>4</v>
      </c>
      <c r="Q8" s="46">
        <v>5</v>
      </c>
      <c r="R8" s="46" t="s">
        <v>704</v>
      </c>
      <c r="S8" s="46">
        <v>1</v>
      </c>
      <c r="T8" s="46">
        <v>2</v>
      </c>
      <c r="U8" s="46">
        <v>3</v>
      </c>
      <c r="V8" s="46">
        <v>4</v>
      </c>
      <c r="W8" s="46">
        <v>5</v>
      </c>
      <c r="X8" s="46" t="s">
        <v>705</v>
      </c>
      <c r="Y8" s="46"/>
      <c r="Z8" s="46">
        <v>2</v>
      </c>
      <c r="AA8" s="46">
        <v>3</v>
      </c>
      <c r="AB8" s="46">
        <v>4</v>
      </c>
      <c r="AC8" s="46">
        <v>5</v>
      </c>
      <c r="AD8" s="48" t="s">
        <v>706</v>
      </c>
      <c r="AE8" s="46"/>
      <c r="AF8" s="46">
        <v>2</v>
      </c>
      <c r="AG8" s="46">
        <v>3</v>
      </c>
      <c r="AH8" s="46">
        <v>4</v>
      </c>
      <c r="AI8" s="46">
        <v>5</v>
      </c>
      <c r="AJ8" s="46">
        <v>6</v>
      </c>
    </row>
    <row r="9" spans="1:36" x14ac:dyDescent="0.25">
      <c r="A9" s="11"/>
      <c r="B9" s="45"/>
      <c r="C9" t="s">
        <v>555</v>
      </c>
      <c r="G9" t="s">
        <v>583</v>
      </c>
      <c r="L9" t="s">
        <v>697</v>
      </c>
      <c r="R9" t="s">
        <v>697</v>
      </c>
      <c r="X9" t="s">
        <v>697</v>
      </c>
      <c r="AD9" s="44" t="s">
        <v>697</v>
      </c>
    </row>
    <row r="10" spans="1:36" x14ac:dyDescent="0.25">
      <c r="A10" s="11"/>
      <c r="B10" s="45"/>
      <c r="C10" t="s">
        <v>555</v>
      </c>
      <c r="G10" t="s">
        <v>561</v>
      </c>
      <c r="L10" t="s">
        <v>604</v>
      </c>
      <c r="R10" t="s">
        <v>605</v>
      </c>
      <c r="X10" t="s">
        <v>606</v>
      </c>
      <c r="AD10" s="44" t="s">
        <v>607</v>
      </c>
    </row>
    <row r="11" spans="1:36" x14ac:dyDescent="0.25">
      <c r="A11" s="11"/>
      <c r="B11" s="45"/>
      <c r="C11" t="s">
        <v>555</v>
      </c>
      <c r="G11" t="s">
        <v>707</v>
      </c>
      <c r="L11" t="s">
        <v>708</v>
      </c>
      <c r="R11" t="s">
        <v>709</v>
      </c>
      <c r="X11" t="s">
        <v>710</v>
      </c>
      <c r="AD11" s="44" t="s">
        <v>711</v>
      </c>
    </row>
    <row r="12" spans="1:36" x14ac:dyDescent="0.25">
      <c r="A12" s="11"/>
      <c r="B12" s="45"/>
      <c r="C12" t="s">
        <v>555</v>
      </c>
      <c r="G12" t="s">
        <v>583</v>
      </c>
      <c r="L12" t="s">
        <v>697</v>
      </c>
      <c r="R12" t="s">
        <v>697</v>
      </c>
      <c r="X12" t="s">
        <v>697</v>
      </c>
      <c r="AD12" s="44" t="s">
        <v>697</v>
      </c>
    </row>
    <row r="13" spans="1:36" x14ac:dyDescent="0.25">
      <c r="A13" s="19">
        <v>6</v>
      </c>
      <c r="B13" s="47" t="s">
        <v>819</v>
      </c>
      <c r="C13" s="46" t="s">
        <v>555</v>
      </c>
      <c r="D13" s="46">
        <v>1</v>
      </c>
      <c r="E13" s="46"/>
      <c r="F13" s="46"/>
      <c r="G13" s="46" t="s">
        <v>556</v>
      </c>
      <c r="H13" s="46">
        <v>1</v>
      </c>
      <c r="I13" s="46">
        <v>2</v>
      </c>
      <c r="J13" s="46"/>
      <c r="K13" s="46"/>
      <c r="L13" s="46" t="s">
        <v>617</v>
      </c>
      <c r="M13" s="46"/>
      <c r="N13" s="46">
        <v>2</v>
      </c>
      <c r="O13" s="46">
        <v>3</v>
      </c>
      <c r="P13" s="46"/>
      <c r="Q13" s="46">
        <v>5</v>
      </c>
      <c r="R13" s="46" t="s">
        <v>618</v>
      </c>
      <c r="S13" s="46"/>
      <c r="T13" s="46">
        <v>2</v>
      </c>
      <c r="U13" s="46">
        <v>3</v>
      </c>
      <c r="V13" s="46"/>
      <c r="W13" s="46">
        <v>5</v>
      </c>
      <c r="X13" s="46" t="s">
        <v>619</v>
      </c>
      <c r="Y13" s="46"/>
      <c r="Z13" s="46">
        <v>2</v>
      </c>
      <c r="AA13" s="46">
        <v>3</v>
      </c>
      <c r="AB13" s="46"/>
      <c r="AC13" s="46">
        <v>5</v>
      </c>
      <c r="AD13" s="48" t="s">
        <v>620</v>
      </c>
      <c r="AE13" s="46"/>
      <c r="AF13" s="46"/>
      <c r="AG13" s="46">
        <v>3</v>
      </c>
      <c r="AH13" s="46"/>
      <c r="AI13" s="46">
        <v>5</v>
      </c>
      <c r="AJ13" s="46">
        <v>6</v>
      </c>
    </row>
    <row r="14" spans="1:36" x14ac:dyDescent="0.25">
      <c r="A14" s="11"/>
      <c r="B14" s="45"/>
      <c r="C14" t="s">
        <v>555</v>
      </c>
      <c r="G14" t="s">
        <v>561</v>
      </c>
      <c r="L14" t="s">
        <v>598</v>
      </c>
      <c r="R14" t="s">
        <v>608</v>
      </c>
      <c r="X14" t="s">
        <v>697</v>
      </c>
      <c r="AD14" s="44" t="s">
        <v>697</v>
      </c>
    </row>
    <row r="15" spans="1:36" x14ac:dyDescent="0.25">
      <c r="A15" s="11"/>
      <c r="B15" s="45"/>
      <c r="C15" t="s">
        <v>555</v>
      </c>
      <c r="G15" t="s">
        <v>556</v>
      </c>
      <c r="L15" t="s">
        <v>712</v>
      </c>
      <c r="R15" t="s">
        <v>713</v>
      </c>
      <c r="X15" t="s">
        <v>714</v>
      </c>
      <c r="AD15" s="44" t="s">
        <v>697</v>
      </c>
    </row>
    <row r="16" spans="1:36" x14ac:dyDescent="0.25">
      <c r="A16" s="11"/>
      <c r="B16" s="45"/>
      <c r="C16" t="s">
        <v>555</v>
      </c>
      <c r="G16" t="s">
        <v>556</v>
      </c>
      <c r="L16" t="s">
        <v>617</v>
      </c>
      <c r="R16" t="s">
        <v>618</v>
      </c>
      <c r="X16" t="s">
        <v>619</v>
      </c>
      <c r="AD16" s="44" t="s">
        <v>614</v>
      </c>
    </row>
    <row r="17" spans="1:36" x14ac:dyDescent="0.25">
      <c r="A17" s="11"/>
      <c r="B17" s="45"/>
      <c r="C17" t="s">
        <v>555</v>
      </c>
      <c r="G17" t="s">
        <v>561</v>
      </c>
      <c r="L17" t="s">
        <v>697</v>
      </c>
      <c r="R17" t="s">
        <v>697</v>
      </c>
      <c r="X17" t="s">
        <v>697</v>
      </c>
      <c r="AD17" s="44" t="s">
        <v>697</v>
      </c>
    </row>
    <row r="18" spans="1:36" x14ac:dyDescent="0.25">
      <c r="A18" s="11"/>
      <c r="B18" s="45"/>
      <c r="C18" t="s">
        <v>555</v>
      </c>
      <c r="G18" t="s">
        <v>561</v>
      </c>
      <c r="L18" t="s">
        <v>697</v>
      </c>
      <c r="R18" t="s">
        <v>697</v>
      </c>
      <c r="X18" t="s">
        <v>697</v>
      </c>
      <c r="AD18" s="44" t="s">
        <v>697</v>
      </c>
    </row>
    <row r="19" spans="1:36" x14ac:dyDescent="0.25">
      <c r="A19" s="19">
        <v>7</v>
      </c>
      <c r="B19" s="47" t="s">
        <v>820</v>
      </c>
      <c r="C19" s="46" t="s">
        <v>555</v>
      </c>
      <c r="D19" s="46">
        <v>1</v>
      </c>
      <c r="E19" s="46"/>
      <c r="F19" s="46"/>
      <c r="G19" s="46" t="s">
        <v>716</v>
      </c>
      <c r="H19" s="46">
        <v>1</v>
      </c>
      <c r="I19" s="46">
        <v>2</v>
      </c>
      <c r="J19" s="46"/>
      <c r="K19" s="46"/>
      <c r="L19" s="46" t="s">
        <v>717</v>
      </c>
      <c r="M19" s="46">
        <v>1</v>
      </c>
      <c r="N19" s="46">
        <v>2</v>
      </c>
      <c r="O19" s="46">
        <v>3</v>
      </c>
      <c r="P19" s="46"/>
      <c r="Q19" s="46">
        <v>5</v>
      </c>
      <c r="R19" s="46" t="s">
        <v>718</v>
      </c>
      <c r="S19" s="46"/>
      <c r="T19" s="46">
        <v>2</v>
      </c>
      <c r="U19" s="46">
        <v>3</v>
      </c>
      <c r="V19" s="46"/>
      <c r="W19" s="46">
        <v>5</v>
      </c>
      <c r="X19" s="46" t="s">
        <v>719</v>
      </c>
      <c r="Y19" s="46"/>
      <c r="Z19" s="46">
        <v>2</v>
      </c>
      <c r="AA19" s="46">
        <v>3</v>
      </c>
      <c r="AB19" s="46"/>
      <c r="AC19" s="46">
        <v>5</v>
      </c>
      <c r="AD19" s="48" t="s">
        <v>720</v>
      </c>
      <c r="AE19" s="46"/>
      <c r="AF19" s="46">
        <v>2</v>
      </c>
      <c r="AG19" s="46">
        <v>3</v>
      </c>
      <c r="AH19" s="46"/>
      <c r="AI19" s="46">
        <v>5</v>
      </c>
      <c r="AJ19" s="46">
        <v>6</v>
      </c>
    </row>
    <row r="20" spans="1:36" x14ac:dyDescent="0.25">
      <c r="A20" s="11"/>
      <c r="B20" s="45"/>
      <c r="C20" t="s">
        <v>555</v>
      </c>
      <c r="G20" t="s">
        <v>556</v>
      </c>
      <c r="L20" t="s">
        <v>617</v>
      </c>
      <c r="R20" t="s">
        <v>618</v>
      </c>
      <c r="X20" t="s">
        <v>619</v>
      </c>
      <c r="AD20" s="44" t="s">
        <v>620</v>
      </c>
    </row>
    <row r="21" spans="1:36" x14ac:dyDescent="0.25">
      <c r="A21" s="11"/>
      <c r="B21" s="45"/>
      <c r="C21" t="s">
        <v>555</v>
      </c>
      <c r="G21" t="s">
        <v>556</v>
      </c>
      <c r="L21" t="s">
        <v>721</v>
      </c>
      <c r="R21" t="s">
        <v>722</v>
      </c>
      <c r="X21" t="s">
        <v>723</v>
      </c>
      <c r="AD21" s="44" t="s">
        <v>697</v>
      </c>
    </row>
    <row r="22" spans="1:36" x14ac:dyDescent="0.25">
      <c r="A22" s="19">
        <v>8</v>
      </c>
      <c r="B22" s="47">
        <v>1431.3333333333333</v>
      </c>
      <c r="C22" s="46" t="s">
        <v>555</v>
      </c>
      <c r="D22" s="46">
        <v>1</v>
      </c>
      <c r="E22" s="46"/>
      <c r="F22" s="46"/>
      <c r="G22" s="46" t="s">
        <v>556</v>
      </c>
      <c r="H22" s="46">
        <v>1</v>
      </c>
      <c r="I22" s="46"/>
      <c r="J22" s="46"/>
      <c r="K22" s="46"/>
      <c r="L22" s="46" t="s">
        <v>724</v>
      </c>
      <c r="M22" s="46">
        <v>1</v>
      </c>
      <c r="N22" s="46"/>
      <c r="O22" s="46">
        <v>3</v>
      </c>
      <c r="P22" s="46"/>
      <c r="Q22" s="46">
        <v>5</v>
      </c>
      <c r="R22" s="46" t="s">
        <v>725</v>
      </c>
      <c r="S22" s="46">
        <v>1</v>
      </c>
      <c r="T22" s="46">
        <v>2</v>
      </c>
      <c r="U22" s="46"/>
      <c r="V22" s="46"/>
      <c r="W22" s="46">
        <v>5</v>
      </c>
      <c r="X22" s="46" t="s">
        <v>726</v>
      </c>
      <c r="Y22" s="46">
        <v>1</v>
      </c>
      <c r="Z22" s="46">
        <v>2</v>
      </c>
      <c r="AA22" s="46"/>
      <c r="AB22" s="46"/>
      <c r="AC22" s="46">
        <v>5</v>
      </c>
      <c r="AD22" s="48" t="s">
        <v>727</v>
      </c>
      <c r="AE22" s="46">
        <v>1</v>
      </c>
      <c r="AF22" s="46"/>
      <c r="AG22" s="46"/>
      <c r="AH22" s="46"/>
      <c r="AI22" s="46">
        <v>5</v>
      </c>
      <c r="AJ22" s="46">
        <v>6</v>
      </c>
    </row>
    <row r="23" spans="1:36" x14ac:dyDescent="0.25">
      <c r="A23" s="11"/>
      <c r="B23" s="45"/>
      <c r="C23" t="s">
        <v>555</v>
      </c>
      <c r="G23" t="s">
        <v>556</v>
      </c>
      <c r="L23" t="s">
        <v>617</v>
      </c>
      <c r="R23" t="s">
        <v>618</v>
      </c>
      <c r="X23" t="s">
        <v>619</v>
      </c>
      <c r="AD23" s="44" t="s">
        <v>620</v>
      </c>
    </row>
    <row r="24" spans="1:36" x14ac:dyDescent="0.25">
      <c r="A24" s="11"/>
      <c r="B24" s="45"/>
      <c r="C24" t="s">
        <v>555</v>
      </c>
      <c r="G24" t="s">
        <v>556</v>
      </c>
      <c r="L24" t="s">
        <v>575</v>
      </c>
      <c r="R24" t="s">
        <v>570</v>
      </c>
      <c r="X24" t="s">
        <v>571</v>
      </c>
      <c r="AD24" s="44" t="s">
        <v>572</v>
      </c>
    </row>
    <row r="25" spans="1:36" x14ac:dyDescent="0.25">
      <c r="A25" s="19">
        <v>9</v>
      </c>
      <c r="B25" s="47">
        <v>2223.4416666666666</v>
      </c>
      <c r="C25" s="46" t="s">
        <v>555</v>
      </c>
      <c r="D25" s="46">
        <v>1</v>
      </c>
      <c r="E25" s="46"/>
      <c r="F25" s="46"/>
      <c r="G25" s="46" t="s">
        <v>556</v>
      </c>
      <c r="H25" s="46">
        <v>1</v>
      </c>
      <c r="I25" s="46">
        <v>2</v>
      </c>
      <c r="J25" s="46">
        <v>3</v>
      </c>
      <c r="K25" s="46"/>
      <c r="L25" s="46" t="s">
        <v>698</v>
      </c>
      <c r="M25" s="46">
        <v>1</v>
      </c>
      <c r="N25" s="46">
        <v>2</v>
      </c>
      <c r="O25" s="46"/>
      <c r="P25" s="46"/>
      <c r="Q25" s="46">
        <v>5</v>
      </c>
      <c r="R25" s="46" t="s">
        <v>728</v>
      </c>
      <c r="S25" s="46">
        <v>1</v>
      </c>
      <c r="T25" s="46"/>
      <c r="U25" s="46">
        <v>3</v>
      </c>
      <c r="V25" s="46"/>
      <c r="W25" s="46">
        <v>5</v>
      </c>
      <c r="X25" s="46" t="s">
        <v>729</v>
      </c>
      <c r="Y25" s="46">
        <v>1</v>
      </c>
      <c r="Z25" s="46"/>
      <c r="AA25" s="46">
        <v>3</v>
      </c>
      <c r="AB25" s="46"/>
      <c r="AC25" s="46">
        <v>5</v>
      </c>
      <c r="AD25" s="48" t="s">
        <v>730</v>
      </c>
      <c r="AE25" s="46">
        <v>1</v>
      </c>
      <c r="AF25" s="46">
        <v>2</v>
      </c>
      <c r="AG25" s="46"/>
      <c r="AH25" s="46"/>
      <c r="AI25" s="46"/>
      <c r="AJ25" s="46">
        <v>6</v>
      </c>
    </row>
    <row r="26" spans="1:36" x14ac:dyDescent="0.25">
      <c r="A26" s="11"/>
      <c r="B26" s="45"/>
      <c r="C26" t="s">
        <v>555</v>
      </c>
      <c r="G26" t="s">
        <v>556</v>
      </c>
      <c r="L26" t="s">
        <v>724</v>
      </c>
      <c r="R26" t="s">
        <v>725</v>
      </c>
      <c r="X26" t="s">
        <v>726</v>
      </c>
      <c r="AD26" s="44" t="s">
        <v>732</v>
      </c>
    </row>
    <row r="27" spans="1:36" x14ac:dyDescent="0.25">
      <c r="A27" s="11"/>
      <c r="B27" s="45"/>
      <c r="C27" t="s">
        <v>555</v>
      </c>
      <c r="G27" t="s">
        <v>583</v>
      </c>
      <c r="L27" t="s">
        <v>697</v>
      </c>
      <c r="R27" t="s">
        <v>697</v>
      </c>
      <c r="X27" t="s">
        <v>697</v>
      </c>
      <c r="AD27" s="44" t="s">
        <v>697</v>
      </c>
    </row>
    <row r="28" spans="1:36" x14ac:dyDescent="0.25">
      <c r="A28" s="11"/>
      <c r="B28" s="45"/>
      <c r="C28" t="s">
        <v>555</v>
      </c>
      <c r="G28" t="s">
        <v>733</v>
      </c>
      <c r="L28" t="s">
        <v>697</v>
      </c>
      <c r="R28" t="s">
        <v>697</v>
      </c>
      <c r="X28" t="s">
        <v>697</v>
      </c>
      <c r="AD28" s="44" t="s">
        <v>697</v>
      </c>
    </row>
    <row r="29" spans="1:36" x14ac:dyDescent="0.25">
      <c r="A29" s="11"/>
      <c r="B29" s="45"/>
      <c r="C29" t="s">
        <v>555</v>
      </c>
      <c r="G29" t="s">
        <v>583</v>
      </c>
      <c r="L29" t="s">
        <v>697</v>
      </c>
      <c r="R29" t="s">
        <v>697</v>
      </c>
      <c r="X29" t="s">
        <v>697</v>
      </c>
      <c r="AD29" s="44" t="s">
        <v>697</v>
      </c>
    </row>
    <row r="30" spans="1:36" x14ac:dyDescent="0.25">
      <c r="A30" s="11"/>
      <c r="B30" s="45"/>
      <c r="C30" t="s">
        <v>555</v>
      </c>
      <c r="G30" t="s">
        <v>583</v>
      </c>
      <c r="L30" t="s">
        <v>697</v>
      </c>
      <c r="R30" t="s">
        <v>697</v>
      </c>
      <c r="X30" t="s">
        <v>697</v>
      </c>
      <c r="AD30" s="44" t="s">
        <v>697</v>
      </c>
    </row>
    <row r="31" spans="1:36" x14ac:dyDescent="0.25">
      <c r="A31" s="11"/>
      <c r="B31" s="45"/>
      <c r="C31" t="s">
        <v>555</v>
      </c>
      <c r="G31" t="s">
        <v>583</v>
      </c>
      <c r="L31" t="s">
        <v>697</v>
      </c>
      <c r="R31" t="s">
        <v>697</v>
      </c>
      <c r="X31" t="s">
        <v>697</v>
      </c>
      <c r="AD31" s="44" t="s">
        <v>697</v>
      </c>
    </row>
    <row r="32" spans="1:36" x14ac:dyDescent="0.25">
      <c r="A32" s="11"/>
      <c r="B32" s="45"/>
      <c r="C32" t="s">
        <v>555</v>
      </c>
      <c r="G32" t="s">
        <v>583</v>
      </c>
      <c r="L32" t="s">
        <v>697</v>
      </c>
      <c r="R32" t="s">
        <v>697</v>
      </c>
      <c r="X32" t="s">
        <v>697</v>
      </c>
      <c r="AD32" s="44" t="s">
        <v>697</v>
      </c>
    </row>
    <row r="33" spans="1:36" x14ac:dyDescent="0.25">
      <c r="A33" s="19">
        <v>10</v>
      </c>
      <c r="B33" s="47">
        <v>6453.2749999999996</v>
      </c>
      <c r="C33" s="46" t="s">
        <v>555</v>
      </c>
      <c r="D33" s="46">
        <v>1</v>
      </c>
      <c r="E33" s="46"/>
      <c r="F33" s="46"/>
      <c r="G33" s="46" t="s">
        <v>556</v>
      </c>
      <c r="H33" s="46">
        <v>1</v>
      </c>
      <c r="I33" s="46">
        <v>2</v>
      </c>
      <c r="J33" s="46"/>
      <c r="K33" s="46"/>
      <c r="L33" s="46" t="s">
        <v>575</v>
      </c>
      <c r="M33" s="46">
        <v>1</v>
      </c>
      <c r="N33" s="46"/>
      <c r="O33" s="46"/>
      <c r="P33" s="46">
        <v>4</v>
      </c>
      <c r="Q33" s="46">
        <v>5</v>
      </c>
      <c r="R33" s="46" t="s">
        <v>570</v>
      </c>
      <c r="S33" s="46">
        <v>1</v>
      </c>
      <c r="T33" s="46"/>
      <c r="U33" s="46"/>
      <c r="V33" s="46">
        <v>4</v>
      </c>
      <c r="W33" s="46">
        <v>5</v>
      </c>
      <c r="X33" s="46" t="s">
        <v>571</v>
      </c>
      <c r="Y33" s="46">
        <v>1</v>
      </c>
      <c r="Z33" s="46"/>
      <c r="AA33" s="46"/>
      <c r="AB33" s="46">
        <v>4</v>
      </c>
      <c r="AC33" s="46">
        <v>5</v>
      </c>
      <c r="AD33" s="48" t="s">
        <v>572</v>
      </c>
      <c r="AE33" s="46">
        <v>1</v>
      </c>
      <c r="AF33" s="46"/>
      <c r="AG33" s="46"/>
      <c r="AH33" s="46">
        <v>4</v>
      </c>
      <c r="AI33" s="46"/>
      <c r="AJ33" s="46">
        <v>6</v>
      </c>
    </row>
    <row r="34" spans="1:36" x14ac:dyDescent="0.25">
      <c r="A34" s="11"/>
      <c r="B34" s="45"/>
      <c r="C34" t="s">
        <v>555</v>
      </c>
      <c r="G34" t="s">
        <v>561</v>
      </c>
      <c r="L34" t="s">
        <v>734</v>
      </c>
      <c r="R34" t="s">
        <v>735</v>
      </c>
      <c r="X34" t="s">
        <v>736</v>
      </c>
      <c r="AD34" s="44" t="s">
        <v>737</v>
      </c>
    </row>
    <row r="35" spans="1:36" x14ac:dyDescent="0.25">
      <c r="A35" s="19">
        <v>11</v>
      </c>
      <c r="B35" s="47">
        <v>8749.2298611111109</v>
      </c>
      <c r="C35" s="46" t="s">
        <v>555</v>
      </c>
      <c r="D35" s="46">
        <v>1</v>
      </c>
      <c r="E35" s="46"/>
      <c r="F35" s="46"/>
      <c r="G35" s="46" t="s">
        <v>716</v>
      </c>
      <c r="H35" s="46">
        <v>1</v>
      </c>
      <c r="I35" s="46">
        <v>2</v>
      </c>
      <c r="J35" s="46"/>
      <c r="K35" s="46"/>
      <c r="L35" s="46" t="s">
        <v>738</v>
      </c>
      <c r="M35" s="46">
        <v>1</v>
      </c>
      <c r="N35" s="46">
        <v>2</v>
      </c>
      <c r="O35" s="46"/>
      <c r="P35" s="46">
        <v>4</v>
      </c>
      <c r="Q35" s="46"/>
      <c r="R35" s="46" t="s">
        <v>739</v>
      </c>
      <c r="S35" s="46">
        <v>1</v>
      </c>
      <c r="T35" s="46"/>
      <c r="U35" s="46">
        <v>3</v>
      </c>
      <c r="V35" s="46">
        <v>4</v>
      </c>
      <c r="W35" s="46"/>
      <c r="X35" s="46" t="s">
        <v>740</v>
      </c>
      <c r="Y35" s="46">
        <v>1</v>
      </c>
      <c r="Z35" s="46"/>
      <c r="AA35" s="46">
        <v>3</v>
      </c>
      <c r="AB35" s="46">
        <v>4</v>
      </c>
      <c r="AC35" s="46"/>
      <c r="AD35" s="48" t="s">
        <v>741</v>
      </c>
      <c r="AE35" s="46">
        <v>1</v>
      </c>
      <c r="AF35" s="46">
        <v>2</v>
      </c>
      <c r="AG35" s="46"/>
      <c r="AH35" s="46">
        <v>4</v>
      </c>
      <c r="AI35" s="46"/>
      <c r="AJ35" s="46"/>
    </row>
    <row r="36" spans="1:36" x14ac:dyDescent="0.25">
      <c r="A36" s="11"/>
      <c r="B36" s="45"/>
      <c r="C36" t="s">
        <v>555</v>
      </c>
      <c r="G36" t="s">
        <v>556</v>
      </c>
      <c r="L36" t="s">
        <v>742</v>
      </c>
      <c r="R36" t="s">
        <v>743</v>
      </c>
      <c r="X36" t="s">
        <v>744</v>
      </c>
      <c r="AD36" s="44" t="s">
        <v>745</v>
      </c>
    </row>
    <row r="37" spans="1:36" x14ac:dyDescent="0.25">
      <c r="A37" s="11"/>
      <c r="B37" s="45"/>
      <c r="C37" t="s">
        <v>555</v>
      </c>
      <c r="G37" t="s">
        <v>556</v>
      </c>
      <c r="L37" t="s">
        <v>742</v>
      </c>
      <c r="R37" t="s">
        <v>743</v>
      </c>
      <c r="X37" t="s">
        <v>746</v>
      </c>
      <c r="AD37" s="44" t="s">
        <v>747</v>
      </c>
    </row>
    <row r="38" spans="1:36" x14ac:dyDescent="0.25">
      <c r="A38" s="19">
        <v>12</v>
      </c>
      <c r="B38" s="47">
        <v>8757.2055555555562</v>
      </c>
      <c r="C38" s="46" t="s">
        <v>555</v>
      </c>
      <c r="D38" s="46">
        <v>1</v>
      </c>
      <c r="E38" s="46"/>
      <c r="F38" s="46"/>
      <c r="G38" s="46" t="s">
        <v>556</v>
      </c>
      <c r="H38" s="46">
        <v>1</v>
      </c>
      <c r="I38" s="46"/>
      <c r="J38" s="46"/>
      <c r="K38" s="46"/>
      <c r="L38" s="46" t="s">
        <v>617</v>
      </c>
      <c r="M38" s="46"/>
      <c r="N38" s="46"/>
      <c r="O38" s="46">
        <v>3</v>
      </c>
      <c r="P38" s="46"/>
      <c r="Q38" s="46"/>
      <c r="R38" s="46" t="s">
        <v>618</v>
      </c>
      <c r="S38" s="46"/>
      <c r="T38" s="46">
        <v>2</v>
      </c>
      <c r="U38" s="46"/>
      <c r="V38" s="46"/>
      <c r="W38" s="46"/>
      <c r="X38" s="46" t="s">
        <v>619</v>
      </c>
      <c r="Y38" s="46"/>
      <c r="Z38" s="46">
        <v>2</v>
      </c>
      <c r="AA38" s="46"/>
      <c r="AB38" s="46"/>
      <c r="AC38" s="46"/>
      <c r="AD38" s="48" t="s">
        <v>697</v>
      </c>
      <c r="AE38" s="46"/>
      <c r="AF38" s="46"/>
      <c r="AG38" s="46"/>
      <c r="AH38" s="46"/>
      <c r="AI38" s="46"/>
      <c r="AJ38" s="46">
        <v>6</v>
      </c>
    </row>
    <row r="39" spans="1:36" x14ac:dyDescent="0.25">
      <c r="A39" s="19">
        <v>13</v>
      </c>
      <c r="B39" s="47">
        <v>9290.2784722222223</v>
      </c>
      <c r="C39" s="46" t="s">
        <v>555</v>
      </c>
      <c r="D39" s="46">
        <v>1</v>
      </c>
      <c r="E39" s="46"/>
      <c r="F39" s="46"/>
      <c r="G39" s="46" t="s">
        <v>716</v>
      </c>
      <c r="H39" s="46">
        <v>1</v>
      </c>
      <c r="I39" s="46">
        <v>2</v>
      </c>
      <c r="J39" s="46"/>
      <c r="K39" s="46"/>
      <c r="L39" s="46" t="s">
        <v>748</v>
      </c>
      <c r="M39" s="46">
        <v>1</v>
      </c>
      <c r="N39" s="46">
        <v>2</v>
      </c>
      <c r="O39" s="46"/>
      <c r="P39" s="46"/>
      <c r="Q39" s="46">
        <v>5</v>
      </c>
      <c r="R39" s="46" t="s">
        <v>749</v>
      </c>
      <c r="S39" s="46">
        <v>1</v>
      </c>
      <c r="T39" s="46"/>
      <c r="U39" s="46">
        <v>3</v>
      </c>
      <c r="V39" s="46"/>
      <c r="W39" s="46">
        <v>5</v>
      </c>
      <c r="X39" s="46" t="s">
        <v>750</v>
      </c>
      <c r="Y39" s="46">
        <v>1</v>
      </c>
      <c r="Z39" s="46"/>
      <c r="AA39" s="46">
        <v>3</v>
      </c>
      <c r="AB39" s="46"/>
      <c r="AC39" s="46">
        <v>5</v>
      </c>
      <c r="AD39" s="48" t="s">
        <v>751</v>
      </c>
      <c r="AE39" s="46">
        <v>1</v>
      </c>
      <c r="AF39" s="46">
        <v>2</v>
      </c>
      <c r="AG39" s="46"/>
      <c r="AH39" s="46"/>
      <c r="AI39" s="46"/>
      <c r="AJ39" s="46">
        <v>6</v>
      </c>
    </row>
    <row r="40" spans="1:36" x14ac:dyDescent="0.25">
      <c r="A40" s="11"/>
      <c r="B40" s="45"/>
      <c r="C40" t="s">
        <v>555</v>
      </c>
      <c r="G40" t="s">
        <v>556</v>
      </c>
      <c r="L40" t="s">
        <v>584</v>
      </c>
      <c r="R40" t="s">
        <v>576</v>
      </c>
      <c r="X40" t="s">
        <v>577</v>
      </c>
      <c r="AD40" s="44" t="s">
        <v>586</v>
      </c>
    </row>
    <row r="41" spans="1:36" x14ac:dyDescent="0.25">
      <c r="A41" s="11"/>
      <c r="B41" s="45"/>
      <c r="C41" t="s">
        <v>555</v>
      </c>
      <c r="G41" t="s">
        <v>556</v>
      </c>
      <c r="L41" t="s">
        <v>575</v>
      </c>
      <c r="R41" t="s">
        <v>570</v>
      </c>
      <c r="X41" t="s">
        <v>571</v>
      </c>
      <c r="AD41" s="44" t="s">
        <v>752</v>
      </c>
    </row>
    <row r="42" spans="1:36" x14ac:dyDescent="0.25">
      <c r="A42" s="19">
        <v>14</v>
      </c>
      <c r="B42" s="47">
        <v>13003.166666666666</v>
      </c>
      <c r="C42" s="46" t="s">
        <v>555</v>
      </c>
      <c r="D42" s="46">
        <v>1</v>
      </c>
      <c r="E42" s="46"/>
      <c r="F42" s="46"/>
      <c r="G42" s="46" t="s">
        <v>561</v>
      </c>
      <c r="H42" s="46"/>
      <c r="I42" s="46">
        <v>2</v>
      </c>
      <c r="J42" s="46"/>
      <c r="K42" s="46"/>
      <c r="L42" s="46" t="s">
        <v>562</v>
      </c>
      <c r="M42" s="46"/>
      <c r="N42" s="46"/>
      <c r="O42" s="46"/>
      <c r="P42" s="46"/>
      <c r="Q42" s="46"/>
      <c r="R42" s="46" t="s">
        <v>581</v>
      </c>
      <c r="S42" s="46"/>
      <c r="T42" s="46"/>
      <c r="U42" s="46"/>
      <c r="V42" s="46"/>
      <c r="W42" s="46"/>
      <c r="X42" s="46" t="s">
        <v>582</v>
      </c>
      <c r="Y42" s="46"/>
      <c r="Z42" s="46"/>
      <c r="AA42" s="46"/>
      <c r="AB42" s="46"/>
      <c r="AC42" s="46"/>
      <c r="AD42" s="48" t="s">
        <v>578</v>
      </c>
      <c r="AE42" s="46"/>
      <c r="AF42" s="46"/>
      <c r="AG42" s="46"/>
      <c r="AH42" s="46"/>
      <c r="AI42" s="46"/>
      <c r="AJ42" s="46"/>
    </row>
    <row r="43" spans="1:36" x14ac:dyDescent="0.25">
      <c r="A43" s="19">
        <v>15</v>
      </c>
      <c r="B43" s="47">
        <v>13158.479166666666</v>
      </c>
      <c r="C43" s="46" t="s">
        <v>555</v>
      </c>
      <c r="D43" s="46">
        <v>1</v>
      </c>
      <c r="E43" s="46"/>
      <c r="F43" s="46"/>
      <c r="G43" s="46" t="s">
        <v>716</v>
      </c>
      <c r="H43" s="46">
        <v>1</v>
      </c>
      <c r="I43" s="46">
        <v>2</v>
      </c>
      <c r="J43" s="46"/>
      <c r="K43" s="46"/>
      <c r="L43" s="46" t="s">
        <v>753</v>
      </c>
      <c r="M43" s="46"/>
      <c r="N43" s="46">
        <v>2</v>
      </c>
      <c r="O43" s="46"/>
      <c r="P43" s="46"/>
      <c r="Q43" s="46"/>
      <c r="R43" s="46" t="s">
        <v>754</v>
      </c>
      <c r="S43" s="46"/>
      <c r="T43" s="46"/>
      <c r="U43" s="46">
        <v>3</v>
      </c>
      <c r="V43" s="46"/>
      <c r="W43" s="46"/>
      <c r="X43" s="46" t="s">
        <v>755</v>
      </c>
      <c r="Y43" s="46"/>
      <c r="Z43" s="46"/>
      <c r="AA43" s="46">
        <v>3</v>
      </c>
      <c r="AB43" s="46"/>
      <c r="AC43" s="46"/>
      <c r="AD43" s="48" t="s">
        <v>756</v>
      </c>
      <c r="AE43" s="46"/>
      <c r="AF43" s="46">
        <v>2</v>
      </c>
      <c r="AG43" s="46"/>
      <c r="AH43" s="46"/>
      <c r="AI43" s="46"/>
      <c r="AJ43" s="46"/>
    </row>
    <row r="44" spans="1:36" x14ac:dyDescent="0.25">
      <c r="A44" s="19">
        <v>16</v>
      </c>
      <c r="B44" s="47">
        <v>13348.520833333334</v>
      </c>
      <c r="C44" s="46" t="s">
        <v>555</v>
      </c>
      <c r="D44" s="46">
        <v>1</v>
      </c>
      <c r="E44" s="46"/>
      <c r="F44" s="46"/>
      <c r="G44" s="46" t="s">
        <v>583</v>
      </c>
      <c r="H44" s="46"/>
      <c r="I44" s="46"/>
      <c r="J44" s="46">
        <v>3</v>
      </c>
      <c r="K44" s="46"/>
      <c r="L44" s="46" t="s">
        <v>697</v>
      </c>
      <c r="M44" s="46"/>
      <c r="N44" s="46"/>
      <c r="O44" s="46"/>
      <c r="P44" s="46"/>
      <c r="Q44" s="46">
        <v>5</v>
      </c>
      <c r="R44" s="46" t="s">
        <v>697</v>
      </c>
      <c r="S44" s="46"/>
      <c r="T44" s="46"/>
      <c r="U44" s="46"/>
      <c r="V44" s="46"/>
      <c r="W44" s="46">
        <v>5</v>
      </c>
      <c r="X44" s="46" t="s">
        <v>697</v>
      </c>
      <c r="Y44" s="46"/>
      <c r="Z44" s="46"/>
      <c r="AA44" s="46"/>
      <c r="AB44" s="46"/>
      <c r="AC44" s="46">
        <v>5</v>
      </c>
      <c r="AD44" s="48" t="s">
        <v>697</v>
      </c>
      <c r="AE44" s="46"/>
      <c r="AF44" s="46"/>
      <c r="AG44" s="46"/>
      <c r="AH44" s="46"/>
      <c r="AI44" s="46"/>
      <c r="AJ44" s="46">
        <v>6</v>
      </c>
    </row>
    <row r="45" spans="1:36" x14ac:dyDescent="0.25">
      <c r="A45" s="11">
        <v>17</v>
      </c>
      <c r="B45" s="45"/>
      <c r="C45" t="s">
        <v>555</v>
      </c>
      <c r="G45" t="s">
        <v>583</v>
      </c>
      <c r="L45" t="s">
        <v>635</v>
      </c>
      <c r="R45" t="s">
        <v>636</v>
      </c>
      <c r="X45" t="s">
        <v>637</v>
      </c>
      <c r="AD45" s="44" t="s">
        <v>638</v>
      </c>
    </row>
    <row r="46" spans="1:36" x14ac:dyDescent="0.25">
      <c r="A46" s="19">
        <v>18</v>
      </c>
      <c r="B46" s="47">
        <v>17362.083333333332</v>
      </c>
      <c r="C46" s="46" t="s">
        <v>555</v>
      </c>
      <c r="D46" s="46">
        <v>1</v>
      </c>
      <c r="E46" s="46"/>
      <c r="F46" s="46"/>
      <c r="G46" s="46" t="s">
        <v>556</v>
      </c>
      <c r="H46" s="46">
        <v>1</v>
      </c>
      <c r="I46" s="46">
        <v>2</v>
      </c>
      <c r="J46" s="46"/>
      <c r="K46" s="46"/>
      <c r="L46" s="46" t="s">
        <v>584</v>
      </c>
      <c r="M46" s="46"/>
      <c r="N46" s="46">
        <v>2</v>
      </c>
      <c r="O46" s="46"/>
      <c r="P46" s="46">
        <v>4</v>
      </c>
      <c r="Q46" s="46"/>
      <c r="R46" s="46" t="s">
        <v>576</v>
      </c>
      <c r="S46" s="46"/>
      <c r="T46" s="46"/>
      <c r="U46" s="46">
        <v>3</v>
      </c>
      <c r="V46" s="46">
        <v>4</v>
      </c>
      <c r="W46" s="46">
        <v>5</v>
      </c>
      <c r="X46" s="46" t="s">
        <v>577</v>
      </c>
      <c r="Y46" s="46"/>
      <c r="Z46" s="46"/>
      <c r="AA46" s="46">
        <v>3</v>
      </c>
      <c r="AB46" s="46">
        <v>4</v>
      </c>
      <c r="AC46" s="46"/>
      <c r="AD46" s="48" t="s">
        <v>586</v>
      </c>
      <c r="AE46" s="46"/>
      <c r="AF46" s="46">
        <v>2</v>
      </c>
      <c r="AG46" s="46"/>
      <c r="AH46" s="46">
        <v>4</v>
      </c>
      <c r="AI46" s="46"/>
      <c r="AJ46" s="46"/>
    </row>
    <row r="47" spans="1:36" x14ac:dyDescent="0.25">
      <c r="A47" s="11"/>
      <c r="B47" s="45"/>
      <c r="C47" t="s">
        <v>555</v>
      </c>
      <c r="G47" t="s">
        <v>561</v>
      </c>
      <c r="L47" t="s">
        <v>604</v>
      </c>
      <c r="R47" t="s">
        <v>605</v>
      </c>
      <c r="X47" t="s">
        <v>606</v>
      </c>
      <c r="AD47" s="44" t="s">
        <v>607</v>
      </c>
    </row>
    <row r="48" spans="1:36" x14ac:dyDescent="0.25">
      <c r="A48" s="19">
        <v>19</v>
      </c>
      <c r="B48" s="47">
        <v>18452.399305555555</v>
      </c>
      <c r="C48" s="46" t="s">
        <v>555</v>
      </c>
      <c r="D48" s="46">
        <v>1</v>
      </c>
      <c r="E48" s="46"/>
      <c r="F48" s="46"/>
      <c r="G48" s="46" t="s">
        <v>757</v>
      </c>
      <c r="H48" s="46">
        <v>1</v>
      </c>
      <c r="I48" s="46">
        <v>2</v>
      </c>
      <c r="J48" s="46"/>
      <c r="K48" s="46"/>
      <c r="L48" s="46" t="s">
        <v>758</v>
      </c>
      <c r="M48" s="46">
        <v>1</v>
      </c>
      <c r="N48" s="46">
        <v>2</v>
      </c>
      <c r="O48" s="46">
        <v>3</v>
      </c>
      <c r="P48" s="46">
        <v>4</v>
      </c>
      <c r="Q48" s="46">
        <v>5</v>
      </c>
      <c r="R48" s="46" t="s">
        <v>759</v>
      </c>
      <c r="S48" s="46">
        <v>1</v>
      </c>
      <c r="T48" s="46">
        <v>2</v>
      </c>
      <c r="U48" s="46">
        <v>3</v>
      </c>
      <c r="V48" s="46">
        <v>4</v>
      </c>
      <c r="W48" s="46">
        <v>5</v>
      </c>
      <c r="X48" s="46" t="s">
        <v>760</v>
      </c>
      <c r="Y48" s="46">
        <v>1</v>
      </c>
      <c r="Z48" s="46">
        <v>2</v>
      </c>
      <c r="AA48" s="46">
        <v>3</v>
      </c>
      <c r="AB48" s="46">
        <v>4</v>
      </c>
      <c r="AC48" s="46">
        <v>5</v>
      </c>
      <c r="AD48" s="48" t="s">
        <v>761</v>
      </c>
      <c r="AE48" s="46">
        <v>1</v>
      </c>
      <c r="AF48" s="46">
        <v>2</v>
      </c>
      <c r="AG48" s="46"/>
      <c r="AH48" s="46">
        <v>4</v>
      </c>
      <c r="AI48" s="46">
        <v>5</v>
      </c>
      <c r="AJ48" s="46">
        <v>6</v>
      </c>
    </row>
    <row r="49" spans="1:36" x14ac:dyDescent="0.25">
      <c r="A49" s="11"/>
      <c r="B49" s="45"/>
      <c r="C49" t="s">
        <v>555</v>
      </c>
      <c r="G49" t="s">
        <v>556</v>
      </c>
      <c r="L49" t="s">
        <v>617</v>
      </c>
      <c r="R49" t="s">
        <v>618</v>
      </c>
      <c r="X49" t="s">
        <v>619</v>
      </c>
      <c r="AD49" s="44" t="s">
        <v>620</v>
      </c>
    </row>
    <row r="50" spans="1:36" x14ac:dyDescent="0.25">
      <c r="A50" s="11"/>
      <c r="B50" s="45"/>
      <c r="C50" t="s">
        <v>555</v>
      </c>
      <c r="G50" t="s">
        <v>757</v>
      </c>
      <c r="L50" t="s">
        <v>762</v>
      </c>
      <c r="R50" t="s">
        <v>763</v>
      </c>
      <c r="X50" t="s">
        <v>760</v>
      </c>
      <c r="AD50" s="44" t="s">
        <v>761</v>
      </c>
    </row>
    <row r="51" spans="1:36" x14ac:dyDescent="0.25">
      <c r="A51" s="11"/>
      <c r="B51" s="45"/>
      <c r="C51" t="s">
        <v>555</v>
      </c>
      <c r="G51" t="s">
        <v>556</v>
      </c>
      <c r="L51" t="s">
        <v>575</v>
      </c>
      <c r="R51" t="s">
        <v>570</v>
      </c>
      <c r="X51" t="s">
        <v>571</v>
      </c>
      <c r="AD51" s="44" t="s">
        <v>572</v>
      </c>
    </row>
    <row r="52" spans="1:36" x14ac:dyDescent="0.25">
      <c r="A52" s="11"/>
      <c r="B52" s="45"/>
      <c r="C52" t="s">
        <v>555</v>
      </c>
      <c r="G52" t="s">
        <v>757</v>
      </c>
      <c r="L52" t="s">
        <v>764</v>
      </c>
      <c r="R52" t="s">
        <v>765</v>
      </c>
      <c r="X52" t="s">
        <v>766</v>
      </c>
      <c r="AD52" s="44" t="s">
        <v>767</v>
      </c>
    </row>
    <row r="53" spans="1:36" x14ac:dyDescent="0.25">
      <c r="A53" s="19">
        <v>20</v>
      </c>
      <c r="B53" s="47">
        <v>19038.168750000001</v>
      </c>
      <c r="C53" s="46" t="s">
        <v>555</v>
      </c>
      <c r="D53" s="46">
        <v>1</v>
      </c>
      <c r="E53" s="46"/>
      <c r="F53" s="46"/>
      <c r="G53" s="46" t="s">
        <v>561</v>
      </c>
      <c r="H53" s="46"/>
      <c r="I53" s="46">
        <v>2</v>
      </c>
      <c r="J53" s="46"/>
      <c r="K53" s="46"/>
      <c r="L53" s="46" t="s">
        <v>598</v>
      </c>
      <c r="M53" s="46"/>
      <c r="N53" s="46"/>
      <c r="O53" s="46"/>
      <c r="P53" s="46"/>
      <c r="Q53" s="46"/>
      <c r="R53" s="46" t="s">
        <v>608</v>
      </c>
      <c r="S53" s="46"/>
      <c r="T53" s="46"/>
      <c r="U53" s="46"/>
      <c r="V53" s="46"/>
      <c r="W53" s="46"/>
      <c r="X53" s="46" t="s">
        <v>609</v>
      </c>
      <c r="Y53" s="46"/>
      <c r="Z53" s="46"/>
      <c r="AA53" s="46"/>
      <c r="AB53" s="46"/>
      <c r="AC53" s="46"/>
      <c r="AD53" s="48" t="s">
        <v>601</v>
      </c>
      <c r="AE53" s="46"/>
      <c r="AF53" s="46"/>
      <c r="AG53" s="46"/>
      <c r="AH53" s="46"/>
      <c r="AI53" s="46"/>
      <c r="AJ53" s="46"/>
    </row>
    <row r="54" spans="1:36" x14ac:dyDescent="0.25">
      <c r="A54" s="19">
        <v>21</v>
      </c>
      <c r="B54" s="47">
        <v>20931.174999999999</v>
      </c>
      <c r="C54" s="46" t="s">
        <v>697</v>
      </c>
      <c r="D54" s="46">
        <v>1</v>
      </c>
      <c r="E54" s="46"/>
      <c r="F54" s="46">
        <v>3</v>
      </c>
      <c r="G54" s="46" t="s">
        <v>697</v>
      </c>
      <c r="H54" s="46"/>
      <c r="I54" s="46">
        <v>2</v>
      </c>
      <c r="J54" s="46"/>
      <c r="K54" s="46">
        <v>4</v>
      </c>
      <c r="L54" s="46" t="s">
        <v>697</v>
      </c>
      <c r="M54" s="46">
        <v>1</v>
      </c>
      <c r="N54" s="46"/>
      <c r="O54" s="46"/>
      <c r="P54" s="46">
        <v>4</v>
      </c>
      <c r="Q54" s="46">
        <v>5</v>
      </c>
      <c r="R54" s="46" t="s">
        <v>697</v>
      </c>
      <c r="S54" s="46">
        <v>1</v>
      </c>
      <c r="T54" s="46"/>
      <c r="U54" s="46"/>
      <c r="V54" s="46">
        <v>4</v>
      </c>
      <c r="W54" s="46">
        <v>5</v>
      </c>
      <c r="X54" s="46" t="s">
        <v>697</v>
      </c>
      <c r="Y54" s="46">
        <v>1</v>
      </c>
      <c r="Z54" s="46"/>
      <c r="AA54" s="46"/>
      <c r="AB54" s="46">
        <v>4</v>
      </c>
      <c r="AC54" s="46">
        <v>5</v>
      </c>
      <c r="AD54" s="48" t="s">
        <v>697</v>
      </c>
      <c r="AE54" s="46">
        <v>1</v>
      </c>
      <c r="AF54" s="46"/>
      <c r="AG54" s="46"/>
      <c r="AH54" s="46">
        <v>4</v>
      </c>
      <c r="AI54" s="46"/>
      <c r="AJ54" s="46">
        <v>6</v>
      </c>
    </row>
    <row r="55" spans="1:36" x14ac:dyDescent="0.25">
      <c r="A55" s="11"/>
      <c r="B55" s="45"/>
      <c r="C55" t="s">
        <v>555</v>
      </c>
      <c r="G55" t="s">
        <v>561</v>
      </c>
      <c r="L55" t="s">
        <v>768</v>
      </c>
      <c r="R55" t="s">
        <v>769</v>
      </c>
      <c r="X55" t="s">
        <v>770</v>
      </c>
      <c r="AD55" s="44" t="s">
        <v>771</v>
      </c>
    </row>
    <row r="56" spans="1:36" x14ac:dyDescent="0.25">
      <c r="A56" s="19">
        <v>22</v>
      </c>
      <c r="B56" s="47">
        <v>22695.517361111109</v>
      </c>
      <c r="C56" s="46" t="s">
        <v>555</v>
      </c>
      <c r="D56" s="46">
        <v>1</v>
      </c>
      <c r="E56" s="46"/>
      <c r="F56" s="46"/>
      <c r="G56" s="46" t="s">
        <v>556</v>
      </c>
      <c r="H56" s="46">
        <v>1</v>
      </c>
      <c r="I56" s="46"/>
      <c r="J56" s="46"/>
      <c r="K56" s="46"/>
      <c r="L56" s="46" t="s">
        <v>617</v>
      </c>
      <c r="M56" s="46"/>
      <c r="N56" s="46"/>
      <c r="O56" s="46">
        <v>3</v>
      </c>
      <c r="P56" s="46"/>
      <c r="Q56" s="46"/>
      <c r="R56" s="46" t="s">
        <v>618</v>
      </c>
      <c r="S56" s="46"/>
      <c r="T56" s="46">
        <v>2</v>
      </c>
      <c r="U56" s="46"/>
      <c r="V56" s="46"/>
      <c r="W56" s="46"/>
      <c r="X56" s="46" t="s">
        <v>619</v>
      </c>
      <c r="Y56" s="46"/>
      <c r="Z56" s="46">
        <v>2</v>
      </c>
      <c r="AA56" s="46"/>
      <c r="AB56" s="46"/>
      <c r="AC56" s="46"/>
      <c r="AD56" s="48" t="s">
        <v>697</v>
      </c>
      <c r="AE56" s="46"/>
      <c r="AF56" s="46"/>
      <c r="AG56" s="46"/>
      <c r="AH56" s="46"/>
      <c r="AI56" s="46"/>
      <c r="AJ56" s="46">
        <v>6</v>
      </c>
    </row>
    <row r="57" spans="1:36" x14ac:dyDescent="0.25">
      <c r="A57" s="19">
        <v>23</v>
      </c>
      <c r="B57" s="47">
        <v>22857.137500000001</v>
      </c>
      <c r="C57" s="46" t="s">
        <v>555</v>
      </c>
      <c r="D57" s="46">
        <v>1</v>
      </c>
      <c r="E57" s="46"/>
      <c r="F57" s="46"/>
      <c r="G57" s="46" t="s">
        <v>556</v>
      </c>
      <c r="H57" s="46">
        <v>1</v>
      </c>
      <c r="I57" s="46"/>
      <c r="J57" s="46"/>
      <c r="K57" s="46"/>
      <c r="L57" s="46" t="s">
        <v>617</v>
      </c>
      <c r="M57" s="46"/>
      <c r="N57" s="46"/>
      <c r="O57" s="46">
        <v>3</v>
      </c>
      <c r="P57" s="46"/>
      <c r="Q57" s="46"/>
      <c r="R57" s="46" t="s">
        <v>618</v>
      </c>
      <c r="S57" s="46"/>
      <c r="T57" s="46">
        <v>2</v>
      </c>
      <c r="U57" s="46"/>
      <c r="V57" s="46"/>
      <c r="W57" s="46"/>
      <c r="X57" s="46" t="s">
        <v>619</v>
      </c>
      <c r="Y57" s="46"/>
      <c r="Z57" s="46">
        <v>2</v>
      </c>
      <c r="AA57" s="46"/>
      <c r="AB57" s="46"/>
      <c r="AC57" s="46"/>
      <c r="AD57" s="48" t="s">
        <v>614</v>
      </c>
      <c r="AE57" s="46"/>
      <c r="AF57" s="46"/>
      <c r="AG57" s="46">
        <v>3</v>
      </c>
      <c r="AH57" s="46"/>
      <c r="AI57" s="46"/>
      <c r="AJ57" s="46"/>
    </row>
    <row r="58" spans="1:36" x14ac:dyDescent="0.25">
      <c r="A58" s="11"/>
      <c r="B58" s="45"/>
      <c r="C58" t="s">
        <v>555</v>
      </c>
      <c r="G58" t="s">
        <v>556</v>
      </c>
      <c r="L58" t="s">
        <v>617</v>
      </c>
      <c r="R58" t="s">
        <v>618</v>
      </c>
      <c r="X58" t="s">
        <v>619</v>
      </c>
      <c r="AD58" s="44" t="s">
        <v>614</v>
      </c>
    </row>
    <row r="59" spans="1:36" x14ac:dyDescent="0.25">
      <c r="A59" s="19">
        <v>24</v>
      </c>
      <c r="B59" s="47">
        <v>24512.433333333334</v>
      </c>
      <c r="C59" s="46" t="s">
        <v>555</v>
      </c>
      <c r="D59" s="46">
        <v>1</v>
      </c>
      <c r="E59" s="46"/>
      <c r="F59" s="46"/>
      <c r="G59" s="46" t="s">
        <v>556</v>
      </c>
      <c r="H59" s="46">
        <v>1</v>
      </c>
      <c r="I59" s="46"/>
      <c r="J59" s="46"/>
      <c r="K59" s="46"/>
      <c r="L59" s="46" t="s">
        <v>617</v>
      </c>
      <c r="M59" s="46">
        <v>1</v>
      </c>
      <c r="N59" s="46">
        <v>2</v>
      </c>
      <c r="O59" s="46">
        <v>3</v>
      </c>
      <c r="P59" s="46"/>
      <c r="Q59" s="46"/>
      <c r="R59" s="46" t="s">
        <v>618</v>
      </c>
      <c r="S59" s="46">
        <v>1</v>
      </c>
      <c r="T59" s="46">
        <v>2</v>
      </c>
      <c r="U59" s="46">
        <v>3</v>
      </c>
      <c r="V59" s="46"/>
      <c r="W59" s="46"/>
      <c r="X59" s="46" t="s">
        <v>619</v>
      </c>
      <c r="Y59" s="46">
        <v>1</v>
      </c>
      <c r="Z59" s="46">
        <v>2</v>
      </c>
      <c r="AA59" s="46">
        <v>3</v>
      </c>
      <c r="AB59" s="46"/>
      <c r="AC59" s="46"/>
      <c r="AD59" s="48" t="s">
        <v>614</v>
      </c>
      <c r="AE59" s="46">
        <v>1</v>
      </c>
      <c r="AF59" s="46">
        <v>2</v>
      </c>
      <c r="AG59" s="46">
        <v>3</v>
      </c>
      <c r="AH59" s="46"/>
      <c r="AI59" s="46"/>
      <c r="AJ59" s="46"/>
    </row>
    <row r="60" spans="1:36" x14ac:dyDescent="0.25">
      <c r="A60" s="11"/>
      <c r="B60" s="45"/>
      <c r="C60" t="s">
        <v>555</v>
      </c>
      <c r="G60" t="s">
        <v>556</v>
      </c>
      <c r="L60" t="s">
        <v>575</v>
      </c>
      <c r="R60" t="s">
        <v>570</v>
      </c>
      <c r="X60" t="s">
        <v>571</v>
      </c>
      <c r="AD60" s="44" t="s">
        <v>572</v>
      </c>
    </row>
    <row r="61" spans="1:36" x14ac:dyDescent="0.25">
      <c r="A61" s="11"/>
      <c r="B61" s="45"/>
      <c r="C61" t="s">
        <v>555</v>
      </c>
      <c r="G61" t="s">
        <v>556</v>
      </c>
      <c r="L61" t="s">
        <v>584</v>
      </c>
      <c r="R61" t="s">
        <v>576</v>
      </c>
      <c r="X61" t="s">
        <v>577</v>
      </c>
      <c r="AD61" s="44" t="s">
        <v>586</v>
      </c>
    </row>
    <row r="62" spans="1:36" x14ac:dyDescent="0.25">
      <c r="A62" s="11"/>
      <c r="B62" s="45"/>
      <c r="C62" t="s">
        <v>555</v>
      </c>
      <c r="G62" t="s">
        <v>556</v>
      </c>
      <c r="L62" t="s">
        <v>584</v>
      </c>
      <c r="R62" t="s">
        <v>576</v>
      </c>
      <c r="X62" t="s">
        <v>577</v>
      </c>
      <c r="AD62" s="44" t="s">
        <v>586</v>
      </c>
    </row>
    <row r="63" spans="1:36" x14ac:dyDescent="0.25">
      <c r="A63" s="19">
        <v>25</v>
      </c>
      <c r="B63" s="47">
        <v>25837.293055555554</v>
      </c>
      <c r="C63" s="46" t="s">
        <v>697</v>
      </c>
      <c r="D63" s="46"/>
      <c r="E63" s="46"/>
      <c r="F63" s="46">
        <v>3</v>
      </c>
      <c r="G63" s="46" t="s">
        <v>697</v>
      </c>
      <c r="H63" s="46"/>
      <c r="I63" s="46"/>
      <c r="J63" s="46"/>
      <c r="K63" s="46">
        <v>4</v>
      </c>
      <c r="L63" s="46" t="s">
        <v>697</v>
      </c>
      <c r="M63" s="46"/>
      <c r="N63" s="46"/>
      <c r="O63" s="46"/>
      <c r="P63" s="46"/>
      <c r="Q63" s="46">
        <v>5</v>
      </c>
      <c r="R63" s="46" t="s">
        <v>697</v>
      </c>
      <c r="S63" s="46"/>
      <c r="T63" s="46"/>
      <c r="U63" s="46"/>
      <c r="V63" s="46"/>
      <c r="W63" s="46">
        <v>5</v>
      </c>
      <c r="X63" s="46" t="s">
        <v>697</v>
      </c>
      <c r="Y63" s="46"/>
      <c r="Z63" s="46"/>
      <c r="AA63" s="46"/>
      <c r="AB63" s="46"/>
      <c r="AC63" s="46">
        <v>5</v>
      </c>
      <c r="AD63" s="48" t="s">
        <v>697</v>
      </c>
      <c r="AE63" s="46"/>
      <c r="AF63" s="46"/>
      <c r="AG63" s="46"/>
      <c r="AH63" s="46"/>
      <c r="AI63" s="46"/>
      <c r="AJ63" s="46">
        <v>6</v>
      </c>
    </row>
    <row r="64" spans="1:36" x14ac:dyDescent="0.25">
      <c r="A64" s="19">
        <v>26</v>
      </c>
      <c r="B64" s="47">
        <v>27136.34652777778</v>
      </c>
      <c r="C64" s="46" t="s">
        <v>555</v>
      </c>
      <c r="D64" s="46">
        <v>1</v>
      </c>
      <c r="E64" s="46"/>
      <c r="F64" s="46"/>
      <c r="G64" s="46" t="s">
        <v>556</v>
      </c>
      <c r="H64" s="46">
        <v>1</v>
      </c>
      <c r="I64" s="46"/>
      <c r="J64" s="46"/>
      <c r="K64" s="46"/>
      <c r="L64" s="46" t="s">
        <v>698</v>
      </c>
      <c r="M64" s="46">
        <v>1</v>
      </c>
      <c r="N64" s="46">
        <v>2</v>
      </c>
      <c r="O64" s="46"/>
      <c r="P64" s="46"/>
      <c r="Q64" s="46"/>
      <c r="R64" s="46" t="s">
        <v>699</v>
      </c>
      <c r="S64" s="46">
        <v>1</v>
      </c>
      <c r="T64" s="46"/>
      <c r="U64" s="46">
        <v>3</v>
      </c>
      <c r="V64" s="46"/>
      <c r="W64" s="46"/>
      <c r="X64" s="46" t="s">
        <v>700</v>
      </c>
      <c r="Y64" s="46">
        <v>1</v>
      </c>
      <c r="Z64" s="46"/>
      <c r="AA64" s="46">
        <v>3</v>
      </c>
      <c r="AB64" s="46"/>
      <c r="AC64" s="46"/>
      <c r="AD64" s="48" t="s">
        <v>701</v>
      </c>
      <c r="AE64" s="46">
        <v>1</v>
      </c>
      <c r="AF64" s="46">
        <v>2</v>
      </c>
      <c r="AG64" s="46"/>
      <c r="AH64" s="46"/>
      <c r="AI64" s="46"/>
      <c r="AJ64" s="46"/>
    </row>
    <row r="65" spans="1:36" x14ac:dyDescent="0.25">
      <c r="A65" s="11"/>
      <c r="B65" s="45"/>
      <c r="C65" t="s">
        <v>555</v>
      </c>
      <c r="G65" t="s">
        <v>556</v>
      </c>
      <c r="L65" t="s">
        <v>575</v>
      </c>
      <c r="R65" t="s">
        <v>772</v>
      </c>
      <c r="X65" t="s">
        <v>773</v>
      </c>
      <c r="AD65" s="44" t="s">
        <v>774</v>
      </c>
    </row>
    <row r="66" spans="1:36" x14ac:dyDescent="0.25">
      <c r="A66" s="11"/>
      <c r="B66" s="45"/>
      <c r="C66" t="s">
        <v>555</v>
      </c>
      <c r="G66" t="s">
        <v>556</v>
      </c>
      <c r="L66" t="s">
        <v>575</v>
      </c>
      <c r="R66" t="s">
        <v>570</v>
      </c>
      <c r="X66" t="s">
        <v>571</v>
      </c>
      <c r="AD66" s="44" t="s">
        <v>572</v>
      </c>
    </row>
    <row r="67" spans="1:36" x14ac:dyDescent="0.25">
      <c r="A67" s="11"/>
      <c r="B67" s="45"/>
      <c r="C67" t="s">
        <v>555</v>
      </c>
      <c r="G67" t="s">
        <v>556</v>
      </c>
      <c r="L67" t="s">
        <v>584</v>
      </c>
      <c r="R67" t="s">
        <v>576</v>
      </c>
      <c r="X67" t="s">
        <v>577</v>
      </c>
      <c r="AD67" s="44" t="s">
        <v>586</v>
      </c>
    </row>
    <row r="68" spans="1:36" x14ac:dyDescent="0.25">
      <c r="A68" s="19">
        <v>27</v>
      </c>
      <c r="B68" s="47">
        <v>27952.15347222222</v>
      </c>
      <c r="C68" s="46" t="s">
        <v>775</v>
      </c>
      <c r="D68" s="46">
        <v>1</v>
      </c>
      <c r="E68" s="46">
        <v>2</v>
      </c>
      <c r="F68" s="46"/>
      <c r="G68" s="46" t="s">
        <v>776</v>
      </c>
      <c r="H68" s="46">
        <v>1</v>
      </c>
      <c r="I68" s="46"/>
      <c r="J68" s="46"/>
      <c r="K68" s="46"/>
      <c r="L68" s="46" t="s">
        <v>777</v>
      </c>
      <c r="M68" s="46">
        <v>1</v>
      </c>
      <c r="N68" s="46">
        <v>2</v>
      </c>
      <c r="O68" s="46"/>
      <c r="P68" s="46"/>
      <c r="Q68" s="46"/>
      <c r="R68" s="46" t="s">
        <v>778</v>
      </c>
      <c r="S68" s="46">
        <v>1</v>
      </c>
      <c r="T68" s="46"/>
      <c r="U68" s="46">
        <v>3</v>
      </c>
      <c r="V68" s="46"/>
      <c r="W68" s="46"/>
      <c r="X68" s="46" t="s">
        <v>779</v>
      </c>
      <c r="Y68" s="46">
        <v>1</v>
      </c>
      <c r="Z68" s="46"/>
      <c r="AA68" s="46">
        <v>3</v>
      </c>
      <c r="AB68" s="46"/>
      <c r="AC68" s="46">
        <v>5</v>
      </c>
      <c r="AD68" s="48" t="s">
        <v>780</v>
      </c>
      <c r="AE68" s="46">
        <v>1</v>
      </c>
      <c r="AF68" s="46">
        <v>2</v>
      </c>
      <c r="AG68" s="46"/>
      <c r="AH68" s="46"/>
      <c r="AI68" s="46"/>
      <c r="AJ68" s="46">
        <v>6</v>
      </c>
    </row>
    <row r="69" spans="1:36" x14ac:dyDescent="0.25">
      <c r="A69" s="19">
        <v>28</v>
      </c>
      <c r="B69" s="47">
        <v>29201.124305555557</v>
      </c>
      <c r="C69" s="46" t="s">
        <v>555</v>
      </c>
      <c r="D69" s="46">
        <v>1</v>
      </c>
      <c r="E69" s="46"/>
      <c r="F69" s="46"/>
      <c r="G69" s="46" t="s">
        <v>583</v>
      </c>
      <c r="H69" s="46"/>
      <c r="I69" s="46"/>
      <c r="J69" s="46">
        <v>3</v>
      </c>
      <c r="K69" s="46"/>
      <c r="L69" s="46" t="s">
        <v>697</v>
      </c>
      <c r="M69" s="46"/>
      <c r="N69" s="46"/>
      <c r="O69" s="46"/>
      <c r="P69" s="46"/>
      <c r="Q69" s="46">
        <v>5</v>
      </c>
      <c r="R69" s="46" t="s">
        <v>697</v>
      </c>
      <c r="S69" s="46"/>
      <c r="T69" s="46"/>
      <c r="U69" s="46"/>
      <c r="V69" s="46"/>
      <c r="W69" s="46">
        <v>5</v>
      </c>
      <c r="X69" s="46" t="s">
        <v>697</v>
      </c>
      <c r="Y69" s="46"/>
      <c r="Z69" s="46"/>
      <c r="AA69" s="46"/>
      <c r="AB69" s="46">
        <v>4</v>
      </c>
      <c r="AC69" s="46">
        <v>5</v>
      </c>
      <c r="AD69" s="48" t="s">
        <v>697</v>
      </c>
      <c r="AE69" s="46"/>
      <c r="AF69" s="46"/>
      <c r="AG69" s="46"/>
      <c r="AH69" s="46"/>
      <c r="AI69" s="46"/>
      <c r="AJ69" s="46">
        <v>6</v>
      </c>
    </row>
    <row r="70" spans="1:36" x14ac:dyDescent="0.25">
      <c r="A70" s="11"/>
      <c r="B70" s="45"/>
      <c r="C70" t="s">
        <v>555</v>
      </c>
      <c r="G70" t="s">
        <v>583</v>
      </c>
      <c r="L70" t="s">
        <v>697</v>
      </c>
      <c r="R70" t="s">
        <v>697</v>
      </c>
      <c r="X70" t="s">
        <v>697</v>
      </c>
      <c r="AD70" s="44" t="s">
        <v>697</v>
      </c>
    </row>
    <row r="71" spans="1:36" x14ac:dyDescent="0.25">
      <c r="A71" s="11"/>
      <c r="B71" s="45"/>
      <c r="C71" t="s">
        <v>555</v>
      </c>
      <c r="G71" t="s">
        <v>583</v>
      </c>
      <c r="L71" t="s">
        <v>697</v>
      </c>
      <c r="R71" t="s">
        <v>697</v>
      </c>
      <c r="X71" t="s">
        <v>697</v>
      </c>
      <c r="AD71" s="44" t="s">
        <v>697</v>
      </c>
    </row>
    <row r="72" spans="1:36" x14ac:dyDescent="0.25">
      <c r="A72" s="11"/>
      <c r="B72" s="45"/>
      <c r="C72" t="s">
        <v>555</v>
      </c>
      <c r="G72" t="s">
        <v>583</v>
      </c>
      <c r="L72" t="s">
        <v>697</v>
      </c>
      <c r="R72" t="s">
        <v>697</v>
      </c>
      <c r="X72" t="s">
        <v>697</v>
      </c>
      <c r="AD72" s="44" t="s">
        <v>697</v>
      </c>
    </row>
    <row r="73" spans="1:36" x14ac:dyDescent="0.25">
      <c r="A73" s="19">
        <v>29</v>
      </c>
      <c r="B73" s="47">
        <v>29876.482638888891</v>
      </c>
      <c r="C73" s="46" t="s">
        <v>555</v>
      </c>
      <c r="D73" s="46">
        <v>1</v>
      </c>
      <c r="E73" s="46"/>
      <c r="F73" s="46"/>
      <c r="G73" s="46" t="s">
        <v>781</v>
      </c>
      <c r="H73" s="46"/>
      <c r="I73" s="46">
        <v>2</v>
      </c>
      <c r="J73" s="46"/>
      <c r="K73" s="46">
        <v>4</v>
      </c>
      <c r="L73" s="46" t="s">
        <v>782</v>
      </c>
      <c r="M73" s="46"/>
      <c r="N73" s="46"/>
      <c r="O73" s="46"/>
      <c r="P73" s="46">
        <v>4</v>
      </c>
      <c r="Q73" s="46">
        <v>5</v>
      </c>
      <c r="R73" s="46" t="s">
        <v>783</v>
      </c>
      <c r="S73" s="46"/>
      <c r="T73" s="46"/>
      <c r="U73" s="46"/>
      <c r="V73" s="46">
        <v>4</v>
      </c>
      <c r="W73" s="46">
        <v>5</v>
      </c>
      <c r="X73" s="46" t="s">
        <v>784</v>
      </c>
      <c r="Y73" s="46"/>
      <c r="Z73" s="46"/>
      <c r="AA73" s="46"/>
      <c r="AB73" s="46">
        <v>4</v>
      </c>
      <c r="AC73" s="46">
        <v>5</v>
      </c>
      <c r="AD73" s="48" t="s">
        <v>785</v>
      </c>
      <c r="AE73" s="46"/>
      <c r="AF73" s="46"/>
      <c r="AG73" s="46"/>
      <c r="AH73" s="46">
        <v>4</v>
      </c>
      <c r="AI73" s="46"/>
      <c r="AJ73" s="46">
        <v>6</v>
      </c>
    </row>
    <row r="74" spans="1:36" x14ac:dyDescent="0.25">
      <c r="A74" s="11"/>
      <c r="B74" s="45"/>
      <c r="C74" t="s">
        <v>555</v>
      </c>
      <c r="G74" t="s">
        <v>697</v>
      </c>
      <c r="L74" t="s">
        <v>697</v>
      </c>
      <c r="R74" t="s">
        <v>697</v>
      </c>
      <c r="X74" t="s">
        <v>697</v>
      </c>
      <c r="AD74" s="44" t="s">
        <v>697</v>
      </c>
    </row>
    <row r="75" spans="1:36" x14ac:dyDescent="0.25">
      <c r="A75" s="19">
        <v>30</v>
      </c>
      <c r="B75" s="47">
        <v>30406.341666666667</v>
      </c>
      <c r="C75" s="46" t="s">
        <v>555</v>
      </c>
      <c r="D75" s="46">
        <v>1</v>
      </c>
      <c r="E75" s="46"/>
      <c r="F75" s="46">
        <v>3</v>
      </c>
      <c r="G75" s="46" t="s">
        <v>556</v>
      </c>
      <c r="H75" s="46">
        <v>1</v>
      </c>
      <c r="I75" s="46"/>
      <c r="J75" s="46"/>
      <c r="K75" s="46">
        <v>4</v>
      </c>
      <c r="L75" s="46" t="s">
        <v>584</v>
      </c>
      <c r="M75" s="46"/>
      <c r="N75" s="46">
        <v>2</v>
      </c>
      <c r="O75" s="46"/>
      <c r="P75" s="46"/>
      <c r="Q75" s="46">
        <v>5</v>
      </c>
      <c r="R75" s="46" t="s">
        <v>576</v>
      </c>
      <c r="S75" s="46"/>
      <c r="T75" s="46"/>
      <c r="U75" s="46">
        <v>3</v>
      </c>
      <c r="V75" s="46"/>
      <c r="W75" s="46">
        <v>5</v>
      </c>
      <c r="X75" s="46" t="s">
        <v>577</v>
      </c>
      <c r="Y75" s="46"/>
      <c r="Z75" s="46"/>
      <c r="AA75" s="46">
        <v>3</v>
      </c>
      <c r="AB75" s="46"/>
      <c r="AC75" s="46">
        <v>5</v>
      </c>
      <c r="AD75" s="48" t="s">
        <v>586</v>
      </c>
      <c r="AE75" s="46"/>
      <c r="AF75" s="46">
        <v>2</v>
      </c>
      <c r="AG75" s="46"/>
      <c r="AH75" s="46"/>
      <c r="AI75" s="46"/>
      <c r="AJ75" s="46">
        <v>6</v>
      </c>
    </row>
    <row r="76" spans="1:36" x14ac:dyDescent="0.25">
      <c r="A76" s="11"/>
      <c r="B76" s="45"/>
      <c r="C76" t="s">
        <v>697</v>
      </c>
      <c r="G76" t="s">
        <v>697</v>
      </c>
      <c r="L76" t="s">
        <v>697</v>
      </c>
      <c r="R76" t="s">
        <v>697</v>
      </c>
      <c r="X76" t="s">
        <v>697</v>
      </c>
      <c r="AD76" s="44" t="s">
        <v>697</v>
      </c>
    </row>
    <row r="77" spans="1:36" x14ac:dyDescent="0.25">
      <c r="A77" s="11"/>
      <c r="B77" s="45"/>
      <c r="C77" t="s">
        <v>555</v>
      </c>
      <c r="G77" t="s">
        <v>556</v>
      </c>
      <c r="L77" t="s">
        <v>584</v>
      </c>
      <c r="R77" t="s">
        <v>576</v>
      </c>
      <c r="X77" t="s">
        <v>577</v>
      </c>
      <c r="AD77" s="44" t="s">
        <v>586</v>
      </c>
    </row>
    <row r="78" spans="1:36" x14ac:dyDescent="0.25">
      <c r="A78" s="19">
        <v>31</v>
      </c>
      <c r="B78" s="47">
        <v>32221.463888888888</v>
      </c>
      <c r="C78" s="46" t="s">
        <v>555</v>
      </c>
      <c r="D78" s="46">
        <v>1</v>
      </c>
      <c r="E78" s="46"/>
      <c r="F78" s="46"/>
      <c r="G78" s="46" t="s">
        <v>786</v>
      </c>
      <c r="H78" s="46">
        <v>1</v>
      </c>
      <c r="I78" s="46"/>
      <c r="J78" s="46"/>
      <c r="K78" s="46">
        <v>4</v>
      </c>
      <c r="L78" s="46" t="s">
        <v>748</v>
      </c>
      <c r="M78" s="46"/>
      <c r="N78" s="46">
        <v>2</v>
      </c>
      <c r="O78" s="46"/>
      <c r="P78" s="46"/>
      <c r="Q78" s="46">
        <v>5</v>
      </c>
      <c r="R78" s="46" t="s">
        <v>749</v>
      </c>
      <c r="S78" s="46"/>
      <c r="T78" s="46"/>
      <c r="U78" s="46">
        <v>3</v>
      </c>
      <c r="V78" s="46"/>
      <c r="W78" s="46">
        <v>5</v>
      </c>
      <c r="X78" s="46" t="s">
        <v>750</v>
      </c>
      <c r="Y78" s="46"/>
      <c r="Z78" s="46"/>
      <c r="AA78" s="46">
        <v>3</v>
      </c>
      <c r="AB78" s="46"/>
      <c r="AC78" s="46">
        <v>5</v>
      </c>
      <c r="AD78" s="48" t="s">
        <v>751</v>
      </c>
      <c r="AE78" s="46"/>
      <c r="AF78" s="46">
        <v>2</v>
      </c>
      <c r="AG78" s="46"/>
      <c r="AH78" s="46"/>
      <c r="AI78" s="46"/>
      <c r="AJ78" s="46">
        <v>6</v>
      </c>
    </row>
    <row r="79" spans="1:36" x14ac:dyDescent="0.25">
      <c r="A79" s="11"/>
      <c r="B79" s="45"/>
      <c r="C79" t="s">
        <v>555</v>
      </c>
      <c r="G79" t="s">
        <v>556</v>
      </c>
      <c r="L79" t="s">
        <v>584</v>
      </c>
      <c r="R79" t="s">
        <v>576</v>
      </c>
      <c r="X79" t="s">
        <v>577</v>
      </c>
      <c r="AD79" s="44" t="s">
        <v>586</v>
      </c>
    </row>
    <row r="80" spans="1:36" x14ac:dyDescent="0.25">
      <c r="A80" s="19">
        <v>32</v>
      </c>
      <c r="B80" s="47">
        <v>33895.466666666667</v>
      </c>
      <c r="C80" s="46" t="s">
        <v>555</v>
      </c>
      <c r="D80" s="46">
        <v>1</v>
      </c>
      <c r="E80" s="46"/>
      <c r="F80" s="46">
        <v>3</v>
      </c>
      <c r="G80" s="46" t="s">
        <v>697</v>
      </c>
      <c r="H80" s="46">
        <v>1</v>
      </c>
      <c r="I80" s="46">
        <v>2</v>
      </c>
      <c r="J80" s="46">
        <v>3</v>
      </c>
      <c r="K80" s="46">
        <v>4</v>
      </c>
      <c r="L80" s="46" t="s">
        <v>697</v>
      </c>
      <c r="M80" s="46">
        <v>1</v>
      </c>
      <c r="N80" s="46">
        <v>2</v>
      </c>
      <c r="O80" s="46">
        <v>3</v>
      </c>
      <c r="P80" s="46">
        <v>4</v>
      </c>
      <c r="Q80" s="46">
        <v>5</v>
      </c>
      <c r="R80" s="46" t="s">
        <v>697</v>
      </c>
      <c r="S80" s="46">
        <v>1</v>
      </c>
      <c r="T80" s="46">
        <v>2</v>
      </c>
      <c r="U80" s="46">
        <v>3</v>
      </c>
      <c r="V80" s="46">
        <v>4</v>
      </c>
      <c r="W80" s="46">
        <v>5</v>
      </c>
      <c r="X80" s="46" t="s">
        <v>697</v>
      </c>
      <c r="Y80" s="46">
        <v>1</v>
      </c>
      <c r="Z80" s="46">
        <v>2</v>
      </c>
      <c r="AA80" s="46">
        <v>3</v>
      </c>
      <c r="AB80" s="46">
        <v>4</v>
      </c>
      <c r="AC80" s="46">
        <v>5</v>
      </c>
      <c r="AD80" s="48" t="s">
        <v>697</v>
      </c>
      <c r="AE80" s="46">
        <v>1</v>
      </c>
      <c r="AF80" s="46">
        <v>2</v>
      </c>
      <c r="AG80" s="46">
        <v>3</v>
      </c>
      <c r="AH80" s="46">
        <v>4</v>
      </c>
      <c r="AI80" s="46"/>
      <c r="AJ80" s="46">
        <v>6</v>
      </c>
    </row>
    <row r="81" spans="1:36" x14ac:dyDescent="0.25">
      <c r="A81" s="11"/>
      <c r="B81" s="45"/>
      <c r="C81" t="s">
        <v>555</v>
      </c>
      <c r="G81" t="s">
        <v>556</v>
      </c>
      <c r="L81" t="s">
        <v>584</v>
      </c>
      <c r="R81" t="s">
        <v>576</v>
      </c>
      <c r="X81" t="s">
        <v>577</v>
      </c>
      <c r="AD81" s="44" t="s">
        <v>586</v>
      </c>
    </row>
    <row r="82" spans="1:36" x14ac:dyDescent="0.25">
      <c r="A82" s="11"/>
      <c r="B82" s="45"/>
      <c r="C82" t="s">
        <v>555</v>
      </c>
      <c r="G82" t="s">
        <v>786</v>
      </c>
      <c r="L82" t="s">
        <v>787</v>
      </c>
      <c r="R82" t="s">
        <v>788</v>
      </c>
      <c r="X82" t="s">
        <v>789</v>
      </c>
      <c r="AD82" s="44" t="s">
        <v>790</v>
      </c>
    </row>
    <row r="83" spans="1:36" x14ac:dyDescent="0.25">
      <c r="A83" s="11"/>
      <c r="B83" s="45"/>
      <c r="C83" t="s">
        <v>555</v>
      </c>
      <c r="G83" t="s">
        <v>716</v>
      </c>
      <c r="L83" t="s">
        <v>791</v>
      </c>
      <c r="R83" t="s">
        <v>792</v>
      </c>
      <c r="X83" t="s">
        <v>793</v>
      </c>
      <c r="AD83" s="44" t="s">
        <v>794</v>
      </c>
    </row>
    <row r="84" spans="1:36" x14ac:dyDescent="0.25">
      <c r="A84" s="11"/>
      <c r="B84" s="45"/>
      <c r="C84" t="s">
        <v>555</v>
      </c>
      <c r="G84" t="s">
        <v>795</v>
      </c>
      <c r="L84" t="s">
        <v>796</v>
      </c>
      <c r="R84" t="s">
        <v>797</v>
      </c>
      <c r="X84" t="s">
        <v>798</v>
      </c>
      <c r="AD84" s="44" t="s">
        <v>799</v>
      </c>
    </row>
    <row r="85" spans="1:36" x14ac:dyDescent="0.25">
      <c r="A85" s="11"/>
      <c r="B85" s="45"/>
      <c r="C85" t="s">
        <v>555</v>
      </c>
      <c r="G85" t="s">
        <v>556</v>
      </c>
      <c r="L85" t="s">
        <v>800</v>
      </c>
      <c r="R85" t="s">
        <v>801</v>
      </c>
      <c r="X85" t="s">
        <v>802</v>
      </c>
      <c r="AD85" s="44" t="s">
        <v>803</v>
      </c>
    </row>
    <row r="86" spans="1:36" x14ac:dyDescent="0.25">
      <c r="A86" s="11"/>
      <c r="B86" s="45"/>
      <c r="C86" t="s">
        <v>555</v>
      </c>
      <c r="G86" t="s">
        <v>561</v>
      </c>
      <c r="L86" t="s">
        <v>613</v>
      </c>
      <c r="R86" t="s">
        <v>629</v>
      </c>
      <c r="X86" t="s">
        <v>646</v>
      </c>
      <c r="AD86" s="44" t="s">
        <v>647</v>
      </c>
    </row>
    <row r="87" spans="1:36" x14ac:dyDescent="0.25">
      <c r="A87" s="11"/>
      <c r="B87" s="45"/>
      <c r="C87" t="s">
        <v>555</v>
      </c>
      <c r="G87" t="s">
        <v>556</v>
      </c>
      <c r="L87" t="s">
        <v>584</v>
      </c>
      <c r="R87" t="s">
        <v>576</v>
      </c>
      <c r="X87" t="s">
        <v>577</v>
      </c>
      <c r="AD87" s="44" t="s">
        <v>586</v>
      </c>
    </row>
    <row r="88" spans="1:36" x14ac:dyDescent="0.25">
      <c r="A88" s="11"/>
      <c r="B88" s="45"/>
      <c r="C88" t="s">
        <v>555</v>
      </c>
      <c r="G88" t="s">
        <v>556</v>
      </c>
      <c r="L88" t="s">
        <v>584</v>
      </c>
      <c r="R88" t="s">
        <v>576</v>
      </c>
      <c r="X88" t="s">
        <v>577</v>
      </c>
      <c r="AD88" s="44" t="s">
        <v>586</v>
      </c>
    </row>
    <row r="89" spans="1:36" x14ac:dyDescent="0.25">
      <c r="A89" s="11"/>
      <c r="B89" s="45"/>
      <c r="C89" t="s">
        <v>555</v>
      </c>
      <c r="G89" t="s">
        <v>556</v>
      </c>
      <c r="L89" t="s">
        <v>584</v>
      </c>
      <c r="R89" t="s">
        <v>576</v>
      </c>
      <c r="X89" t="s">
        <v>577</v>
      </c>
      <c r="AD89" s="44" t="s">
        <v>586</v>
      </c>
    </row>
    <row r="90" spans="1:36" x14ac:dyDescent="0.25">
      <c r="A90" s="11"/>
      <c r="B90" s="45"/>
      <c r="C90" t="s">
        <v>697</v>
      </c>
      <c r="G90" t="s">
        <v>697</v>
      </c>
      <c r="L90" t="s">
        <v>697</v>
      </c>
      <c r="R90" t="s">
        <v>697</v>
      </c>
      <c r="X90" t="s">
        <v>697</v>
      </c>
      <c r="AD90" s="44" t="s">
        <v>697</v>
      </c>
    </row>
    <row r="91" spans="1:36" x14ac:dyDescent="0.25">
      <c r="A91" s="19">
        <v>33</v>
      </c>
      <c r="B91" s="47">
        <v>34491.157638888886</v>
      </c>
      <c r="C91" s="46" t="s">
        <v>555</v>
      </c>
      <c r="D91" s="46">
        <v>1</v>
      </c>
      <c r="E91" s="46"/>
      <c r="F91" s="46"/>
      <c r="G91" s="46" t="s">
        <v>561</v>
      </c>
      <c r="H91" s="46"/>
      <c r="I91" s="46">
        <v>2</v>
      </c>
      <c r="J91" s="46"/>
      <c r="K91" s="46"/>
      <c r="L91" s="46" t="s">
        <v>697</v>
      </c>
      <c r="M91" s="46"/>
      <c r="N91" s="46"/>
      <c r="O91" s="46"/>
      <c r="P91" s="46"/>
      <c r="Q91" s="46">
        <v>5</v>
      </c>
      <c r="R91" s="46" t="s">
        <v>697</v>
      </c>
      <c r="S91" s="46"/>
      <c r="T91" s="46"/>
      <c r="U91" s="46"/>
      <c r="V91" s="46"/>
      <c r="W91" s="46">
        <v>5</v>
      </c>
      <c r="X91" s="46" t="s">
        <v>697</v>
      </c>
      <c r="Y91" s="46"/>
      <c r="Z91" s="46"/>
      <c r="AA91" s="46"/>
      <c r="AB91" s="46"/>
      <c r="AC91" s="46">
        <v>5</v>
      </c>
      <c r="AD91" s="48" t="s">
        <v>697</v>
      </c>
      <c r="AE91" s="46"/>
      <c r="AF91" s="46"/>
      <c r="AG91" s="46"/>
      <c r="AH91" s="46"/>
      <c r="AI91" s="46"/>
      <c r="AJ91" s="46">
        <v>6</v>
      </c>
    </row>
    <row r="92" spans="1:36" x14ac:dyDescent="0.25">
      <c r="A92" s="19">
        <v>34</v>
      </c>
      <c r="B92" s="47">
        <v>34718.420138888891</v>
      </c>
      <c r="C92" s="46" t="s">
        <v>555</v>
      </c>
      <c r="D92" s="46">
        <v>1</v>
      </c>
      <c r="E92" s="46"/>
      <c r="F92" s="46"/>
      <c r="G92" s="46" t="s">
        <v>556</v>
      </c>
      <c r="H92" s="46">
        <v>1</v>
      </c>
      <c r="I92" s="46"/>
      <c r="J92" s="46"/>
      <c r="K92" s="46"/>
      <c r="L92" s="46" t="s">
        <v>742</v>
      </c>
      <c r="M92" s="46">
        <v>1</v>
      </c>
      <c r="N92" s="46">
        <v>2</v>
      </c>
      <c r="O92" s="46"/>
      <c r="P92" s="46"/>
      <c r="Q92" s="46"/>
      <c r="R92" s="46" t="s">
        <v>743</v>
      </c>
      <c r="S92" s="46">
        <v>1</v>
      </c>
      <c r="T92" s="46"/>
      <c r="U92" s="46">
        <v>3</v>
      </c>
      <c r="V92" s="46"/>
      <c r="W92" s="46"/>
      <c r="X92" s="46" t="s">
        <v>746</v>
      </c>
      <c r="Y92" s="46">
        <v>1</v>
      </c>
      <c r="Z92" s="46"/>
      <c r="AA92" s="46">
        <v>3</v>
      </c>
      <c r="AB92" s="46"/>
      <c r="AC92" s="46"/>
      <c r="AD92" s="48" t="s">
        <v>804</v>
      </c>
      <c r="AE92" s="46">
        <v>1</v>
      </c>
      <c r="AF92" s="46">
        <v>2</v>
      </c>
      <c r="AG92" s="46"/>
      <c r="AH92" s="46"/>
      <c r="AI92" s="46"/>
      <c r="AJ92" s="46"/>
    </row>
    <row r="93" spans="1:36" x14ac:dyDescent="0.25">
      <c r="A93" s="11"/>
      <c r="B93" s="45"/>
      <c r="C93" t="s">
        <v>555</v>
      </c>
      <c r="G93" t="s">
        <v>556</v>
      </c>
      <c r="L93" t="s">
        <v>575</v>
      </c>
      <c r="R93" t="s">
        <v>570</v>
      </c>
      <c r="X93" t="s">
        <v>571</v>
      </c>
      <c r="AD93" s="44" t="s">
        <v>572</v>
      </c>
    </row>
    <row r="94" spans="1:36" x14ac:dyDescent="0.25">
      <c r="A94" s="19">
        <v>35</v>
      </c>
      <c r="B94" s="47">
        <v>34762.265972222223</v>
      </c>
      <c r="C94" s="46" t="s">
        <v>555</v>
      </c>
      <c r="D94" s="46">
        <v>1</v>
      </c>
      <c r="E94" s="46"/>
      <c r="F94" s="46"/>
      <c r="G94" s="46" t="s">
        <v>561</v>
      </c>
      <c r="H94" s="46"/>
      <c r="I94" s="46">
        <v>2</v>
      </c>
      <c r="J94" s="46"/>
      <c r="K94" s="46"/>
      <c r="L94" s="46" t="s">
        <v>625</v>
      </c>
      <c r="M94" s="46"/>
      <c r="N94" s="46"/>
      <c r="O94" s="46"/>
      <c r="P94" s="46"/>
      <c r="Q94" s="46"/>
      <c r="R94" s="46" t="s">
        <v>645</v>
      </c>
      <c r="S94" s="46"/>
      <c r="T94" s="46"/>
      <c r="U94" s="46"/>
      <c r="V94" s="46"/>
      <c r="W94" s="46"/>
      <c r="X94" s="46" t="s">
        <v>697</v>
      </c>
      <c r="Y94" s="46"/>
      <c r="Z94" s="46"/>
      <c r="AA94" s="46"/>
      <c r="AB94" s="46"/>
      <c r="AC94" s="46">
        <v>5</v>
      </c>
      <c r="AD94" s="48" t="s">
        <v>697</v>
      </c>
      <c r="AE94" s="46"/>
      <c r="AF94" s="46"/>
      <c r="AG94" s="46"/>
      <c r="AH94" s="46"/>
      <c r="AI94" s="46"/>
      <c r="AJ94" s="46">
        <v>6</v>
      </c>
    </row>
    <row r="95" spans="1:36" x14ac:dyDescent="0.25">
      <c r="A95" s="19">
        <v>36</v>
      </c>
      <c r="B95" s="47">
        <v>38306.17083333333</v>
      </c>
      <c r="C95" s="46" t="s">
        <v>697</v>
      </c>
      <c r="D95" s="46"/>
      <c r="E95" s="46"/>
      <c r="F95" s="46">
        <v>3</v>
      </c>
      <c r="G95" s="46" t="s">
        <v>697</v>
      </c>
      <c r="H95" s="46"/>
      <c r="I95" s="46"/>
      <c r="J95" s="46"/>
      <c r="K95" s="46">
        <v>4</v>
      </c>
      <c r="L95" s="46" t="s">
        <v>697</v>
      </c>
      <c r="M95" s="46"/>
      <c r="N95" s="46"/>
      <c r="O95" s="46"/>
      <c r="P95" s="46"/>
      <c r="Q95" s="46">
        <v>5</v>
      </c>
      <c r="R95" s="46" t="s">
        <v>697</v>
      </c>
      <c r="S95" s="46"/>
      <c r="T95" s="46"/>
      <c r="U95" s="46"/>
      <c r="V95" s="46"/>
      <c r="W95" s="46">
        <v>5</v>
      </c>
      <c r="X95" s="46" t="s">
        <v>697</v>
      </c>
      <c r="Y95" s="46"/>
      <c r="Z95" s="46"/>
      <c r="AA95" s="46"/>
      <c r="AB95" s="46"/>
      <c r="AC95" s="46">
        <v>5</v>
      </c>
      <c r="AD95" s="48" t="s">
        <v>697</v>
      </c>
      <c r="AE95" s="46"/>
      <c r="AF95" s="46"/>
      <c r="AG95" s="46"/>
      <c r="AH95" s="46"/>
      <c r="AI95" s="46"/>
      <c r="AJ95" s="46">
        <v>6</v>
      </c>
    </row>
    <row r="96" spans="1:36" x14ac:dyDescent="0.25">
      <c r="A96" s="11"/>
      <c r="B96" s="49"/>
      <c r="C96" t="s">
        <v>697</v>
      </c>
      <c r="G96" t="s">
        <v>697</v>
      </c>
      <c r="L96" t="s">
        <v>697</v>
      </c>
      <c r="R96" t="s">
        <v>697</v>
      </c>
      <c r="X96" t="s">
        <v>697</v>
      </c>
      <c r="AD96" s="44" t="s">
        <v>697</v>
      </c>
    </row>
    <row r="97" spans="1:30" x14ac:dyDescent="0.25">
      <c r="A97" s="11"/>
      <c r="B97" s="49"/>
      <c r="C97" t="s">
        <v>697</v>
      </c>
      <c r="G97" t="s">
        <v>697</v>
      </c>
      <c r="L97" t="s">
        <v>697</v>
      </c>
      <c r="R97" t="s">
        <v>697</v>
      </c>
      <c r="X97" t="s">
        <v>697</v>
      </c>
      <c r="AD97" s="44" t="s">
        <v>697</v>
      </c>
    </row>
    <row r="98" spans="1:30" x14ac:dyDescent="0.25">
      <c r="A98" s="11"/>
      <c r="B98" s="49"/>
      <c r="C98" t="s">
        <v>697</v>
      </c>
      <c r="G98" t="s">
        <v>697</v>
      </c>
      <c r="L98" t="s">
        <v>697</v>
      </c>
      <c r="R98" t="s">
        <v>697</v>
      </c>
      <c r="X98" t="s">
        <v>697</v>
      </c>
      <c r="AD98" s="44" t="s">
        <v>697</v>
      </c>
    </row>
    <row r="99" spans="1:30" x14ac:dyDescent="0.25">
      <c r="A99" s="11"/>
      <c r="B99" s="49"/>
      <c r="C99" t="s">
        <v>697</v>
      </c>
      <c r="G99" t="s">
        <v>697</v>
      </c>
      <c r="L99" t="s">
        <v>697</v>
      </c>
      <c r="R99" t="s">
        <v>697</v>
      </c>
      <c r="X99" t="s">
        <v>697</v>
      </c>
      <c r="AD99" s="44" t="s">
        <v>697</v>
      </c>
    </row>
    <row r="100" spans="1:30" x14ac:dyDescent="0.25">
      <c r="A100" s="11"/>
      <c r="B100" s="49"/>
      <c r="C100" t="s">
        <v>697</v>
      </c>
      <c r="G100" t="s">
        <v>697</v>
      </c>
      <c r="L100" t="s">
        <v>697</v>
      </c>
      <c r="R100" t="s">
        <v>697</v>
      </c>
      <c r="X100" t="s">
        <v>697</v>
      </c>
      <c r="AD100" s="44" t="s">
        <v>697</v>
      </c>
    </row>
    <row r="101" spans="1:30" x14ac:dyDescent="0.25">
      <c r="A101" s="11"/>
      <c r="B101" s="49"/>
      <c r="C101" t="s">
        <v>697</v>
      </c>
      <c r="G101" t="s">
        <v>697</v>
      </c>
      <c r="L101" t="s">
        <v>697</v>
      </c>
      <c r="R101" t="s">
        <v>697</v>
      </c>
      <c r="X101" t="s">
        <v>697</v>
      </c>
      <c r="AD101" s="44" t="s">
        <v>697</v>
      </c>
    </row>
    <row r="102" spans="1:30" x14ac:dyDescent="0.25">
      <c r="A102" s="11"/>
      <c r="B102" s="49"/>
      <c r="C102" t="s">
        <v>697</v>
      </c>
      <c r="G102" t="s">
        <v>697</v>
      </c>
      <c r="L102" t="s">
        <v>697</v>
      </c>
      <c r="R102" t="s">
        <v>697</v>
      </c>
      <c r="X102" t="s">
        <v>697</v>
      </c>
      <c r="AD102" s="44" t="s">
        <v>697</v>
      </c>
    </row>
    <row r="103" spans="1:30" x14ac:dyDescent="0.25">
      <c r="A103" s="11"/>
      <c r="B103" s="49"/>
      <c r="C103" t="s">
        <v>697</v>
      </c>
      <c r="G103" t="s">
        <v>697</v>
      </c>
      <c r="L103" t="s">
        <v>697</v>
      </c>
      <c r="R103" t="s">
        <v>697</v>
      </c>
      <c r="X103" t="s">
        <v>697</v>
      </c>
      <c r="AD103" s="44" t="s">
        <v>697</v>
      </c>
    </row>
    <row r="104" spans="1:30" x14ac:dyDescent="0.25">
      <c r="A104" s="11"/>
      <c r="B104" s="49"/>
      <c r="C104" t="s">
        <v>697</v>
      </c>
      <c r="G104" t="s">
        <v>697</v>
      </c>
      <c r="L104" t="s">
        <v>697</v>
      </c>
      <c r="R104" t="s">
        <v>697</v>
      </c>
      <c r="X104" t="s">
        <v>697</v>
      </c>
      <c r="AD104" s="44" t="s">
        <v>697</v>
      </c>
    </row>
    <row r="105" spans="1:30" x14ac:dyDescent="0.25">
      <c r="A105" s="11"/>
      <c r="B105" s="49"/>
      <c r="C105" t="s">
        <v>697</v>
      </c>
      <c r="G105" t="s">
        <v>697</v>
      </c>
      <c r="L105" t="s">
        <v>697</v>
      </c>
      <c r="R105" t="s">
        <v>697</v>
      </c>
      <c r="X105" t="s">
        <v>697</v>
      </c>
      <c r="AD105" s="44" t="s">
        <v>697</v>
      </c>
    </row>
    <row r="106" spans="1:30" x14ac:dyDescent="0.25">
      <c r="A106" s="11"/>
      <c r="B106" s="49"/>
      <c r="C106" t="s">
        <v>697</v>
      </c>
      <c r="G106" t="s">
        <v>697</v>
      </c>
      <c r="L106" t="s">
        <v>697</v>
      </c>
      <c r="R106" t="s">
        <v>697</v>
      </c>
      <c r="X106" t="s">
        <v>697</v>
      </c>
      <c r="AD106" s="44" t="s">
        <v>697</v>
      </c>
    </row>
    <row r="107" spans="1:30" x14ac:dyDescent="0.25">
      <c r="A107" s="11"/>
      <c r="B107" s="49"/>
      <c r="C107" t="s">
        <v>697</v>
      </c>
      <c r="G107" t="s">
        <v>697</v>
      </c>
      <c r="L107" t="s">
        <v>697</v>
      </c>
      <c r="R107" t="s">
        <v>697</v>
      </c>
      <c r="X107" t="s">
        <v>697</v>
      </c>
      <c r="AD107" s="44" t="s">
        <v>697</v>
      </c>
    </row>
    <row r="108" spans="1:30" x14ac:dyDescent="0.25">
      <c r="A108" s="11"/>
      <c r="B108" s="49"/>
      <c r="C108" t="s">
        <v>697</v>
      </c>
      <c r="G108" t="s">
        <v>697</v>
      </c>
      <c r="L108" t="s">
        <v>697</v>
      </c>
      <c r="R108" t="s">
        <v>697</v>
      </c>
      <c r="X108" t="s">
        <v>697</v>
      </c>
      <c r="AD108" s="44" t="s">
        <v>697</v>
      </c>
    </row>
    <row r="109" spans="1:30" x14ac:dyDescent="0.25">
      <c r="A109" s="11"/>
      <c r="B109" s="49"/>
      <c r="C109" t="s">
        <v>697</v>
      </c>
      <c r="G109" t="s">
        <v>697</v>
      </c>
      <c r="L109" t="s">
        <v>697</v>
      </c>
      <c r="R109" t="s">
        <v>697</v>
      </c>
      <c r="X109" t="s">
        <v>697</v>
      </c>
      <c r="AD109" s="44" t="s">
        <v>697</v>
      </c>
    </row>
    <row r="110" spans="1:30" x14ac:dyDescent="0.25">
      <c r="A110" s="11"/>
      <c r="B110" s="49"/>
      <c r="C110" t="s">
        <v>697</v>
      </c>
      <c r="G110" t="s">
        <v>697</v>
      </c>
      <c r="L110" t="s">
        <v>697</v>
      </c>
      <c r="R110" t="s">
        <v>697</v>
      </c>
      <c r="X110" t="s">
        <v>697</v>
      </c>
      <c r="AD110" s="44" t="s">
        <v>697</v>
      </c>
    </row>
    <row r="111" spans="1:30" x14ac:dyDescent="0.25">
      <c r="A111" s="11"/>
      <c r="B111" s="49"/>
      <c r="C111" t="s">
        <v>697</v>
      </c>
      <c r="G111" t="s">
        <v>697</v>
      </c>
      <c r="L111" t="s">
        <v>697</v>
      </c>
      <c r="R111" t="s">
        <v>697</v>
      </c>
      <c r="X111" t="s">
        <v>697</v>
      </c>
      <c r="AD111" s="44" t="s">
        <v>697</v>
      </c>
    </row>
    <row r="112" spans="1:30" x14ac:dyDescent="0.25">
      <c r="A112" s="11"/>
      <c r="B112" s="49"/>
      <c r="C112" t="s">
        <v>697</v>
      </c>
      <c r="G112" t="s">
        <v>697</v>
      </c>
      <c r="L112" t="s">
        <v>697</v>
      </c>
      <c r="R112" t="s">
        <v>697</v>
      </c>
      <c r="X112" t="s">
        <v>697</v>
      </c>
      <c r="AD112" s="44" t="s">
        <v>697</v>
      </c>
    </row>
    <row r="113" spans="1:36" x14ac:dyDescent="0.25">
      <c r="A113" s="11"/>
      <c r="B113" s="49"/>
      <c r="C113" t="s">
        <v>697</v>
      </c>
      <c r="G113" t="s">
        <v>697</v>
      </c>
      <c r="L113" t="s">
        <v>697</v>
      </c>
      <c r="R113" t="s">
        <v>697</v>
      </c>
      <c r="X113" t="s">
        <v>697</v>
      </c>
      <c r="AD113" s="44" t="s">
        <v>697</v>
      </c>
    </row>
    <row r="114" spans="1:36" x14ac:dyDescent="0.25">
      <c r="A114" s="11"/>
      <c r="B114" s="49"/>
      <c r="C114" t="s">
        <v>697</v>
      </c>
      <c r="G114" t="s">
        <v>697</v>
      </c>
      <c r="L114" t="s">
        <v>697</v>
      </c>
      <c r="R114" t="s">
        <v>697</v>
      </c>
      <c r="X114" t="s">
        <v>697</v>
      </c>
      <c r="AD114" s="44" t="s">
        <v>697</v>
      </c>
    </row>
    <row r="115" spans="1:36" x14ac:dyDescent="0.25">
      <c r="A115" s="11"/>
      <c r="B115" s="49"/>
      <c r="C115" t="s">
        <v>697</v>
      </c>
      <c r="G115" t="s">
        <v>697</v>
      </c>
      <c r="L115" t="s">
        <v>697</v>
      </c>
      <c r="R115" t="s">
        <v>697</v>
      </c>
      <c r="X115" t="s">
        <v>697</v>
      </c>
      <c r="AD115" s="44" t="s">
        <v>697</v>
      </c>
    </row>
    <row r="116" spans="1:36" x14ac:dyDescent="0.25">
      <c r="A116" s="11"/>
      <c r="B116" s="49"/>
      <c r="C116" t="s">
        <v>697</v>
      </c>
      <c r="G116" t="s">
        <v>697</v>
      </c>
      <c r="L116" t="s">
        <v>697</v>
      </c>
      <c r="R116" t="s">
        <v>697</v>
      </c>
      <c r="X116" t="s">
        <v>697</v>
      </c>
      <c r="AD116" s="44" t="s">
        <v>697</v>
      </c>
    </row>
    <row r="117" spans="1:36" x14ac:dyDescent="0.25">
      <c r="A117" s="11"/>
      <c r="B117" s="49"/>
      <c r="C117" t="s">
        <v>697</v>
      </c>
      <c r="G117" t="s">
        <v>697</v>
      </c>
      <c r="L117" t="s">
        <v>697</v>
      </c>
      <c r="R117" t="s">
        <v>697</v>
      </c>
      <c r="X117" t="s">
        <v>697</v>
      </c>
      <c r="AD117" s="44" t="s">
        <v>697</v>
      </c>
    </row>
    <row r="118" spans="1:36" x14ac:dyDescent="0.25">
      <c r="A118" s="11"/>
      <c r="B118" s="49"/>
      <c r="C118" t="s">
        <v>697</v>
      </c>
      <c r="G118" t="s">
        <v>697</v>
      </c>
      <c r="L118" t="s">
        <v>697</v>
      </c>
      <c r="R118" t="s">
        <v>697</v>
      </c>
      <c r="X118" t="s">
        <v>697</v>
      </c>
      <c r="AD118" s="44" t="s">
        <v>697</v>
      </c>
    </row>
    <row r="119" spans="1:36" x14ac:dyDescent="0.25">
      <c r="A119" s="19">
        <v>37</v>
      </c>
      <c r="B119" s="47">
        <v>39592.597222222219</v>
      </c>
      <c r="C119" s="46" t="s">
        <v>697</v>
      </c>
      <c r="D119" s="46">
        <v>1</v>
      </c>
      <c r="E119" s="46"/>
      <c r="F119" s="46">
        <v>3</v>
      </c>
      <c r="G119" s="46" t="s">
        <v>697</v>
      </c>
      <c r="H119" s="46">
        <v>1</v>
      </c>
      <c r="I119" s="46">
        <v>2</v>
      </c>
      <c r="J119" s="46"/>
      <c r="K119" s="46">
        <v>4</v>
      </c>
      <c r="L119" s="46" t="s">
        <v>697</v>
      </c>
      <c r="M119" s="46">
        <v>1</v>
      </c>
      <c r="N119" s="46"/>
      <c r="O119" s="46">
        <v>3</v>
      </c>
      <c r="P119" s="46">
        <v>4</v>
      </c>
      <c r="Q119" s="46">
        <v>5</v>
      </c>
      <c r="R119" s="46" t="s">
        <v>697</v>
      </c>
      <c r="S119" s="46">
        <v>1</v>
      </c>
      <c r="T119" s="46">
        <v>2</v>
      </c>
      <c r="U119" s="46"/>
      <c r="V119" s="46">
        <v>4</v>
      </c>
      <c r="W119" s="46">
        <v>5</v>
      </c>
      <c r="X119" s="46" t="s">
        <v>697</v>
      </c>
      <c r="Y119" s="46">
        <v>1</v>
      </c>
      <c r="Z119" s="46">
        <v>2</v>
      </c>
      <c r="AA119" s="46"/>
      <c r="AB119" s="46">
        <v>4</v>
      </c>
      <c r="AC119" s="46">
        <v>5</v>
      </c>
      <c r="AD119" s="48" t="s">
        <v>697</v>
      </c>
      <c r="AE119" s="46">
        <v>1</v>
      </c>
      <c r="AF119" s="46"/>
      <c r="AG119" s="46">
        <v>3</v>
      </c>
      <c r="AH119" s="46">
        <v>4</v>
      </c>
      <c r="AI119" s="46"/>
      <c r="AJ119" s="46">
        <v>6</v>
      </c>
    </row>
    <row r="120" spans="1:36" x14ac:dyDescent="0.25">
      <c r="A120" s="11"/>
      <c r="B120" s="4"/>
      <c r="C120" t="s">
        <v>697</v>
      </c>
      <c r="G120" t="s">
        <v>697</v>
      </c>
      <c r="K120">
        <v>4</v>
      </c>
      <c r="L120" t="s">
        <v>697</v>
      </c>
      <c r="R120" t="s">
        <v>697</v>
      </c>
      <c r="X120" t="s">
        <v>697</v>
      </c>
      <c r="AD120" s="44" t="s">
        <v>697</v>
      </c>
    </row>
    <row r="121" spans="1:36" x14ac:dyDescent="0.25">
      <c r="A121" s="11"/>
      <c r="B121" s="4"/>
      <c r="C121" t="s">
        <v>555</v>
      </c>
      <c r="G121" t="s">
        <v>556</v>
      </c>
      <c r="L121" t="s">
        <v>575</v>
      </c>
      <c r="R121" t="s">
        <v>570</v>
      </c>
      <c r="X121" t="s">
        <v>571</v>
      </c>
      <c r="AD121" s="44" t="s">
        <v>572</v>
      </c>
    </row>
    <row r="122" spans="1:36" x14ac:dyDescent="0.25">
      <c r="A122" s="11"/>
      <c r="B122" s="4"/>
      <c r="C122" t="s">
        <v>697</v>
      </c>
      <c r="G122" t="s">
        <v>697</v>
      </c>
      <c r="L122" t="s">
        <v>697</v>
      </c>
      <c r="R122" t="s">
        <v>697</v>
      </c>
      <c r="X122" t="s">
        <v>697</v>
      </c>
      <c r="AD122" s="44" t="s">
        <v>697</v>
      </c>
    </row>
    <row r="123" spans="1:36" x14ac:dyDescent="0.25">
      <c r="A123" s="11"/>
      <c r="B123" s="4"/>
      <c r="C123" t="s">
        <v>555</v>
      </c>
      <c r="G123" t="s">
        <v>556</v>
      </c>
      <c r="L123" t="s">
        <v>575</v>
      </c>
      <c r="R123" t="s">
        <v>570</v>
      </c>
      <c r="X123" t="s">
        <v>571</v>
      </c>
      <c r="AD123" s="44" t="s">
        <v>572</v>
      </c>
    </row>
    <row r="124" spans="1:36" x14ac:dyDescent="0.25">
      <c r="A124" s="11"/>
      <c r="B124" s="4"/>
      <c r="C124" t="s">
        <v>555</v>
      </c>
      <c r="G124" t="s">
        <v>561</v>
      </c>
      <c r="L124" t="s">
        <v>604</v>
      </c>
      <c r="R124" t="s">
        <v>605</v>
      </c>
      <c r="X124" t="s">
        <v>606</v>
      </c>
      <c r="AD124" s="44" t="s">
        <v>607</v>
      </c>
    </row>
    <row r="125" spans="1:36" x14ac:dyDescent="0.25">
      <c r="A125" s="11"/>
      <c r="B125" s="4"/>
      <c r="C125" t="s">
        <v>697</v>
      </c>
      <c r="G125" t="s">
        <v>697</v>
      </c>
      <c r="L125" t="s">
        <v>697</v>
      </c>
      <c r="R125" t="s">
        <v>697</v>
      </c>
      <c r="X125" t="s">
        <v>697</v>
      </c>
      <c r="AD125" s="44" t="s">
        <v>697</v>
      </c>
    </row>
    <row r="126" spans="1:36" x14ac:dyDescent="0.25">
      <c r="A126" s="11"/>
      <c r="B126" s="4"/>
      <c r="C126" t="s">
        <v>697</v>
      </c>
      <c r="G126" t="s">
        <v>697</v>
      </c>
      <c r="L126" t="s">
        <v>697</v>
      </c>
      <c r="R126" t="s">
        <v>697</v>
      </c>
      <c r="X126" t="s">
        <v>697</v>
      </c>
      <c r="AD126" s="44" t="s">
        <v>697</v>
      </c>
    </row>
    <row r="127" spans="1:36" x14ac:dyDescent="0.25">
      <c r="A127" s="11"/>
      <c r="B127" s="4"/>
      <c r="C127" t="s">
        <v>555</v>
      </c>
      <c r="G127" t="s">
        <v>556</v>
      </c>
      <c r="L127" t="s">
        <v>575</v>
      </c>
      <c r="R127" t="s">
        <v>570</v>
      </c>
      <c r="X127" t="s">
        <v>571</v>
      </c>
      <c r="AD127" s="44" t="s">
        <v>572</v>
      </c>
    </row>
    <row r="128" spans="1:36" x14ac:dyDescent="0.25">
      <c r="A128" s="11"/>
      <c r="B128" s="4"/>
      <c r="C128" t="s">
        <v>555</v>
      </c>
      <c r="G128" t="s">
        <v>556</v>
      </c>
      <c r="L128" t="s">
        <v>617</v>
      </c>
      <c r="R128" t="s">
        <v>618</v>
      </c>
      <c r="X128" t="s">
        <v>619</v>
      </c>
      <c r="AD128" s="44" t="s">
        <v>614</v>
      </c>
    </row>
    <row r="129" spans="1:36" x14ac:dyDescent="0.25">
      <c r="A129" s="19">
        <v>38</v>
      </c>
      <c r="B129" s="47">
        <v>41314.386111111111</v>
      </c>
      <c r="C129" s="46" t="s">
        <v>697</v>
      </c>
      <c r="D129" s="46"/>
      <c r="E129" s="46"/>
      <c r="F129" s="46">
        <v>3</v>
      </c>
      <c r="G129" s="46" t="s">
        <v>697</v>
      </c>
      <c r="H129" s="46"/>
      <c r="I129" s="46"/>
      <c r="J129" s="46"/>
      <c r="K129" s="46">
        <v>4</v>
      </c>
      <c r="L129" s="46" t="s">
        <v>697</v>
      </c>
      <c r="M129" s="46"/>
      <c r="N129" s="46"/>
      <c r="O129" s="46"/>
      <c r="P129" s="46"/>
      <c r="Q129" s="46">
        <v>5</v>
      </c>
      <c r="R129" s="46" t="s">
        <v>697</v>
      </c>
      <c r="S129" s="46"/>
      <c r="T129" s="46"/>
      <c r="U129" s="46"/>
      <c r="V129" s="46"/>
      <c r="W129" s="46">
        <v>5</v>
      </c>
      <c r="X129" s="46" t="s">
        <v>697</v>
      </c>
      <c r="Y129" s="46"/>
      <c r="Z129" s="46"/>
      <c r="AA129" s="46"/>
      <c r="AB129" s="46"/>
      <c r="AC129" s="46">
        <v>5</v>
      </c>
      <c r="AD129" s="48" t="s">
        <v>697</v>
      </c>
      <c r="AE129" s="46"/>
      <c r="AF129" s="46"/>
      <c r="AG129" s="46"/>
      <c r="AH129" s="46"/>
      <c r="AI129" s="46"/>
      <c r="AJ129" s="46">
        <v>6</v>
      </c>
    </row>
    <row r="130" spans="1:36" x14ac:dyDescent="0.25">
      <c r="A130" s="11"/>
      <c r="B130" s="4"/>
      <c r="C130" t="s">
        <v>697</v>
      </c>
      <c r="G130" t="s">
        <v>697</v>
      </c>
      <c r="L130" t="s">
        <v>697</v>
      </c>
      <c r="R130" t="s">
        <v>697</v>
      </c>
      <c r="X130" t="s">
        <v>697</v>
      </c>
      <c r="AD130" s="44" t="s">
        <v>697</v>
      </c>
    </row>
    <row r="131" spans="1:36" x14ac:dyDescent="0.25">
      <c r="A131" s="11"/>
      <c r="B131" s="4"/>
      <c r="C131" t="s">
        <v>697</v>
      </c>
      <c r="G131" t="s">
        <v>697</v>
      </c>
      <c r="L131" t="s">
        <v>697</v>
      </c>
      <c r="R131" t="s">
        <v>697</v>
      </c>
      <c r="X131" t="s">
        <v>697</v>
      </c>
      <c r="AD131" s="44" t="s">
        <v>697</v>
      </c>
    </row>
    <row r="132" spans="1:36" x14ac:dyDescent="0.25">
      <c r="A132" s="19">
        <v>39</v>
      </c>
      <c r="B132" s="47">
        <v>41932.606249999997</v>
      </c>
      <c r="C132" s="46" t="s">
        <v>555</v>
      </c>
      <c r="D132" s="46">
        <v>1</v>
      </c>
      <c r="E132" s="46"/>
      <c r="F132" s="46"/>
      <c r="G132" s="46" t="s">
        <v>556</v>
      </c>
      <c r="H132" s="46">
        <v>1</v>
      </c>
      <c r="I132" s="46"/>
      <c r="J132" s="46"/>
      <c r="K132" s="46"/>
      <c r="L132" s="46" t="s">
        <v>806</v>
      </c>
      <c r="M132" s="46">
        <v>1</v>
      </c>
      <c r="N132" s="46">
        <v>2</v>
      </c>
      <c r="O132" s="46">
        <v>3</v>
      </c>
      <c r="P132" s="46"/>
      <c r="Q132" s="46"/>
      <c r="R132" s="46" t="s">
        <v>807</v>
      </c>
      <c r="S132" s="46">
        <v>1</v>
      </c>
      <c r="T132" s="46">
        <v>2</v>
      </c>
      <c r="U132" s="46">
        <v>3</v>
      </c>
      <c r="V132" s="46"/>
      <c r="W132" s="46"/>
      <c r="X132" s="46" t="s">
        <v>808</v>
      </c>
      <c r="Y132" s="46">
        <v>1</v>
      </c>
      <c r="Z132" s="46">
        <v>2</v>
      </c>
      <c r="AA132" s="46">
        <v>3</v>
      </c>
      <c r="AB132" s="46"/>
      <c r="AC132" s="46"/>
      <c r="AD132" s="48" t="s">
        <v>809</v>
      </c>
      <c r="AE132" s="46">
        <v>1</v>
      </c>
      <c r="AF132" s="46">
        <v>2</v>
      </c>
      <c r="AG132" s="46">
        <v>3</v>
      </c>
      <c r="AH132" s="46"/>
      <c r="AI132" s="46"/>
      <c r="AJ132" s="46"/>
    </row>
    <row r="133" spans="1:36" x14ac:dyDescent="0.25">
      <c r="A133" s="11"/>
      <c r="B133" s="4"/>
      <c r="C133" t="s">
        <v>555</v>
      </c>
      <c r="G133" t="s">
        <v>556</v>
      </c>
      <c r="L133" t="s">
        <v>584</v>
      </c>
      <c r="R133" t="s">
        <v>576</v>
      </c>
      <c r="X133" t="s">
        <v>577</v>
      </c>
      <c r="AD133" s="44" t="s">
        <v>586</v>
      </c>
    </row>
    <row r="134" spans="1:36" x14ac:dyDescent="0.25">
      <c r="A134" s="11"/>
      <c r="B134" s="4"/>
      <c r="C134" t="s">
        <v>555</v>
      </c>
      <c r="G134" t="s">
        <v>556</v>
      </c>
      <c r="L134" t="s">
        <v>584</v>
      </c>
      <c r="R134" t="s">
        <v>576</v>
      </c>
      <c r="X134" t="s">
        <v>577</v>
      </c>
      <c r="AD134" s="44" t="s">
        <v>586</v>
      </c>
    </row>
    <row r="135" spans="1:36" x14ac:dyDescent="0.25">
      <c r="A135" s="19">
        <v>40</v>
      </c>
      <c r="B135" s="47">
        <v>42073.663194444445</v>
      </c>
      <c r="C135" s="46" t="s">
        <v>697</v>
      </c>
      <c r="D135" s="46"/>
      <c r="E135" s="46"/>
      <c r="F135" s="46">
        <v>3</v>
      </c>
      <c r="G135" s="46" t="s">
        <v>697</v>
      </c>
      <c r="H135" s="46"/>
      <c r="I135" s="46"/>
      <c r="J135" s="46"/>
      <c r="K135" s="46">
        <v>4</v>
      </c>
      <c r="L135" s="46" t="s">
        <v>697</v>
      </c>
      <c r="M135" s="46"/>
      <c r="N135" s="46"/>
      <c r="O135" s="46"/>
      <c r="P135" s="46"/>
      <c r="Q135" s="46">
        <v>5</v>
      </c>
      <c r="R135" s="46" t="s">
        <v>697</v>
      </c>
      <c r="S135" s="46"/>
      <c r="T135" s="46"/>
      <c r="U135" s="46"/>
      <c r="V135" s="46"/>
      <c r="W135" s="46">
        <v>5</v>
      </c>
      <c r="X135" s="46" t="s">
        <v>697</v>
      </c>
      <c r="Y135" s="46"/>
      <c r="Z135" s="46"/>
      <c r="AA135" s="46"/>
      <c r="AB135" s="46"/>
      <c r="AC135" s="46">
        <v>5</v>
      </c>
      <c r="AD135" s="48" t="s">
        <v>697</v>
      </c>
      <c r="AE135" s="46"/>
      <c r="AF135" s="46"/>
      <c r="AG135" s="46"/>
      <c r="AH135" s="46"/>
      <c r="AI135" s="46"/>
      <c r="AJ135" s="46">
        <v>6</v>
      </c>
    </row>
    <row r="136" spans="1:36" x14ac:dyDescent="0.25">
      <c r="A136" s="19">
        <v>41</v>
      </c>
      <c r="B136" s="47">
        <v>42673.805555555555</v>
      </c>
      <c r="C136" s="46" t="s">
        <v>555</v>
      </c>
      <c r="D136" s="46">
        <v>1</v>
      </c>
      <c r="E136" s="46"/>
      <c r="F136" s="46">
        <v>3</v>
      </c>
      <c r="G136" s="46" t="s">
        <v>556</v>
      </c>
      <c r="H136" s="46">
        <v>1</v>
      </c>
      <c r="I136" s="46">
        <v>2</v>
      </c>
      <c r="J136" s="46"/>
      <c r="K136" s="46">
        <v>4</v>
      </c>
      <c r="L136" s="46" t="s">
        <v>584</v>
      </c>
      <c r="M136" s="46">
        <v>1</v>
      </c>
      <c r="N136" s="46">
        <v>2</v>
      </c>
      <c r="O136" s="46"/>
      <c r="P136" s="46"/>
      <c r="Q136" s="46"/>
      <c r="R136" s="46" t="s">
        <v>576</v>
      </c>
      <c r="S136" s="46">
        <v>1</v>
      </c>
      <c r="T136" s="46"/>
      <c r="U136" s="46">
        <v>3</v>
      </c>
      <c r="V136" s="46"/>
      <c r="W136" s="46">
        <v>5</v>
      </c>
      <c r="X136" s="46" t="s">
        <v>577</v>
      </c>
      <c r="Y136" s="46">
        <v>1</v>
      </c>
      <c r="Z136" s="46"/>
      <c r="AA136" s="46">
        <v>3</v>
      </c>
      <c r="AB136" s="46"/>
      <c r="AC136" s="46">
        <v>5</v>
      </c>
      <c r="AD136" s="48" t="s">
        <v>586</v>
      </c>
      <c r="AE136" s="46">
        <v>1</v>
      </c>
      <c r="AF136" s="46">
        <v>2</v>
      </c>
      <c r="AG136" s="46"/>
      <c r="AH136" s="46"/>
      <c r="AI136" s="46"/>
      <c r="AJ136" s="46"/>
    </row>
    <row r="137" spans="1:36" x14ac:dyDescent="0.25">
      <c r="A137" s="7"/>
      <c r="C137" t="s">
        <v>697</v>
      </c>
      <c r="G137" t="s">
        <v>697</v>
      </c>
      <c r="L137" t="s">
        <v>697</v>
      </c>
      <c r="R137" t="s">
        <v>697</v>
      </c>
      <c r="X137" t="s">
        <v>697</v>
      </c>
      <c r="AD137" s="44" t="s">
        <v>697</v>
      </c>
    </row>
    <row r="138" spans="1:36" x14ac:dyDescent="0.25">
      <c r="A138" s="7"/>
      <c r="C138" t="s">
        <v>555</v>
      </c>
      <c r="G138" t="s">
        <v>556</v>
      </c>
      <c r="L138" t="s">
        <v>584</v>
      </c>
      <c r="R138" t="s">
        <v>588</v>
      </c>
      <c r="X138" t="s">
        <v>589</v>
      </c>
      <c r="AD138" s="44" t="s">
        <v>590</v>
      </c>
    </row>
    <row r="139" spans="1:36" x14ac:dyDescent="0.25">
      <c r="A139" s="7"/>
      <c r="C139" t="s">
        <v>555</v>
      </c>
      <c r="G139" t="s">
        <v>561</v>
      </c>
      <c r="L139" t="s">
        <v>697</v>
      </c>
      <c r="R139" t="s">
        <v>697</v>
      </c>
      <c r="X139" t="s">
        <v>697</v>
      </c>
      <c r="AD139" s="44" t="s">
        <v>697</v>
      </c>
    </row>
    <row r="140" spans="1:36" x14ac:dyDescent="0.25">
      <c r="A140" s="7"/>
      <c r="C140" t="s">
        <v>555</v>
      </c>
      <c r="G140" t="s">
        <v>556</v>
      </c>
      <c r="L140" t="s">
        <v>575</v>
      </c>
      <c r="R140" t="s">
        <v>570</v>
      </c>
      <c r="X140" t="s">
        <v>571</v>
      </c>
      <c r="AD140" s="44" t="s">
        <v>572</v>
      </c>
    </row>
  </sheetData>
  <mergeCells count="1">
    <mergeCell ref="A1:T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Citation</vt:lpstr>
      <vt:lpstr>AAB Reports</vt:lpstr>
      <vt:lpstr>Taxonomical classification</vt:lpstr>
      <vt:lpstr>Timing of AAB reactions</vt:lpstr>
      <vt:lpstr>Data for timelines of AAB</vt:lpstr>
      <vt:lpstr>Citation!_Hlk170370260</vt:lpstr>
    </vt:vector>
  </TitlesOfParts>
  <Company>Universidad Nacional de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J. Sanchez</dc:creator>
  <cp:lastModifiedBy>MARIO MAYA</cp:lastModifiedBy>
  <dcterms:created xsi:type="dcterms:W3CDTF">2018-11-23T20:25:47Z</dcterms:created>
  <dcterms:modified xsi:type="dcterms:W3CDTF">2024-06-27T16:46:03Z</dcterms:modified>
</cp:coreProperties>
</file>